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07"/>
  <workbookPr/>
  <mc:AlternateContent xmlns:mc="http://schemas.openxmlformats.org/markup-compatibility/2006">
    <mc:Choice Requires="x15">
      <x15ac:absPath xmlns:x15ac="http://schemas.microsoft.com/office/spreadsheetml/2010/11/ac" url="/Users/Ruthie/Desktop/"/>
    </mc:Choice>
  </mc:AlternateContent>
  <xr:revisionPtr revIDLastSave="0" documentId="8_{D92ED9B3-38B1-A349-B0A6-D7B5D77F257C}" xr6:coauthVersionLast="36" xr6:coauthVersionMax="36" xr10:uidLastSave="{00000000-0000-0000-0000-000000000000}"/>
  <bookViews>
    <workbookView xWindow="660" yWindow="460" windowWidth="27120" windowHeight="17460" activeTab="7" xr2:uid="{00000000-000D-0000-FFFF-FFFF00000000}"/>
  </bookViews>
  <sheets>
    <sheet name="Metadata" sheetId="23" r:id="rId1"/>
    <sheet name="Data dictionary" sheetId="22" r:id="rId2"/>
    <sheet name="JDC April 2016" sheetId="1" r:id="rId3"/>
    <sheet name="JDC May 2016" sheetId="2" r:id="rId4"/>
    <sheet name="JDC June 2016 " sheetId="3" r:id="rId5"/>
    <sheet name="MC April 2016" sheetId="5" r:id="rId6"/>
    <sheet name="MC May 2016" sheetId="6" r:id="rId7"/>
    <sheet name="MC June 2016" sheetId="7" r:id="rId8"/>
  </sheet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AH59" i="3" l="1"/>
  <c r="T3" i="3" l="1"/>
  <c r="T4" i="3"/>
  <c r="T5" i="3"/>
  <c r="T6" i="3"/>
  <c r="T7" i="3"/>
  <c r="T8" i="3"/>
  <c r="T9" i="3"/>
  <c r="T10" i="3"/>
  <c r="T11" i="3"/>
  <c r="T12" i="3"/>
  <c r="T14" i="3"/>
  <c r="T17" i="3"/>
  <c r="T19" i="3"/>
  <c r="T23" i="3"/>
  <c r="T24" i="3"/>
  <c r="T25" i="3"/>
  <c r="T27" i="3"/>
  <c r="T29" i="3"/>
  <c r="T30" i="3"/>
  <c r="T31" i="3"/>
  <c r="T32" i="3"/>
  <c r="T33" i="3"/>
  <c r="T35" i="3"/>
  <c r="T36" i="3"/>
  <c r="T37" i="3"/>
  <c r="T38" i="3"/>
  <c r="T39" i="3"/>
  <c r="T40" i="3"/>
  <c r="Y59" i="2"/>
  <c r="AC59" i="2"/>
  <c r="S40" i="7"/>
  <c r="T40" i="7" s="1"/>
  <c r="U38" i="7"/>
  <c r="T45" i="6"/>
  <c r="R45" i="6"/>
  <c r="T43" i="3"/>
  <c r="T41" i="3"/>
  <c r="T46" i="3"/>
  <c r="T42" i="3"/>
  <c r="AF6" i="2"/>
  <c r="AF42" i="2"/>
  <c r="AF43" i="2"/>
  <c r="AF44" i="2"/>
  <c r="AF45" i="2"/>
  <c r="AF46" i="2"/>
  <c r="AF50" i="2"/>
  <c r="AF51" i="2"/>
  <c r="AF55" i="2"/>
  <c r="AF56" i="2"/>
  <c r="AF57" i="2"/>
  <c r="AF36" i="2"/>
  <c r="AF37" i="2"/>
  <c r="AF35" i="2"/>
  <c r="AF33" i="2"/>
  <c r="AF31" i="2"/>
  <c r="AF30" i="2"/>
  <c r="AF34" i="2"/>
  <c r="AF29" i="2"/>
  <c r="AF38" i="2"/>
  <c r="AF32" i="2"/>
  <c r="AF27" i="2"/>
  <c r="AF13" i="2"/>
  <c r="AF11" i="2"/>
  <c r="AF8" i="2"/>
  <c r="AF5" i="2"/>
  <c r="AF3" i="2"/>
  <c r="AF9" i="2"/>
  <c r="AF10" i="2"/>
  <c r="AF15" i="2"/>
  <c r="AF16" i="2"/>
  <c r="AF7" i="2"/>
  <c r="AF12" i="2"/>
  <c r="AF14" i="2"/>
  <c r="AF4" i="2"/>
  <c r="AF22" i="2"/>
  <c r="AF20" i="2"/>
  <c r="AF18" i="2"/>
  <c r="AF19" i="2"/>
  <c r="AF23" i="2"/>
  <c r="AF24" i="2"/>
  <c r="AF17" i="2"/>
  <c r="AF25" i="2"/>
  <c r="AF21" i="2"/>
  <c r="AF26" i="2"/>
  <c r="AF39" i="2"/>
  <c r="AF40" i="2"/>
  <c r="AF41" i="2"/>
  <c r="AF28" i="2"/>
  <c r="T12" i="1"/>
  <c r="T10" i="1"/>
  <c r="T13" i="1"/>
  <c r="T5" i="1"/>
  <c r="T11" i="1"/>
  <c r="T8" i="1"/>
  <c r="T4" i="1"/>
  <c r="T6" i="1"/>
  <c r="T7" i="1"/>
  <c r="T33" i="1"/>
  <c r="T29" i="1"/>
  <c r="T27" i="1"/>
  <c r="T26" i="1"/>
  <c r="T24" i="1"/>
  <c r="T28" i="1"/>
  <c r="T31" i="1"/>
  <c r="T34" i="1"/>
  <c r="T32" i="1"/>
  <c r="T25" i="1"/>
  <c r="T47" i="1"/>
  <c r="T44" i="1"/>
  <c r="T45" i="1"/>
  <c r="T38" i="1"/>
  <c r="T42" i="1"/>
  <c r="T43" i="1"/>
  <c r="T46" i="1"/>
  <c r="T39" i="1"/>
  <c r="T41" i="1"/>
  <c r="T40" i="1"/>
  <c r="T36" i="1"/>
  <c r="T55" i="1"/>
  <c r="T53" i="1"/>
  <c r="T52" i="1"/>
  <c r="T51" i="1"/>
  <c r="T54" i="1"/>
  <c r="T58" i="1"/>
  <c r="T50" i="1"/>
  <c r="T48" i="1"/>
  <c r="T49" i="1"/>
  <c r="T15" i="1"/>
  <c r="T20" i="1"/>
  <c r="T19" i="1"/>
  <c r="T14" i="1"/>
  <c r="T18" i="1"/>
  <c r="T17" i="1"/>
  <c r="T16" i="1"/>
  <c r="T22" i="1"/>
  <c r="T23" i="1"/>
  <c r="T3" i="1"/>
  <c r="R39" i="1"/>
  <c r="R58" i="1"/>
  <c r="T4" i="5"/>
  <c r="T5" i="5"/>
  <c r="T6" i="5"/>
  <c r="T7" i="5"/>
  <c r="T8" i="5"/>
  <c r="T9" i="5"/>
  <c r="T12" i="5"/>
  <c r="T13" i="5"/>
  <c r="T14" i="5"/>
  <c r="T15" i="5"/>
  <c r="T16" i="5"/>
  <c r="T17" i="5"/>
  <c r="T18" i="5"/>
  <c r="T19" i="5"/>
  <c r="T20" i="5"/>
  <c r="T21" i="5"/>
  <c r="T23" i="5"/>
  <c r="T24" i="5"/>
  <c r="T26" i="5"/>
  <c r="T27" i="5"/>
  <c r="T28" i="5"/>
  <c r="T29" i="5"/>
  <c r="T30" i="5"/>
  <c r="T31" i="5"/>
  <c r="T32" i="5"/>
  <c r="T33" i="5"/>
  <c r="T34" i="5"/>
  <c r="T35" i="5"/>
  <c r="T36" i="5"/>
  <c r="T37" i="5"/>
  <c r="T38" i="5"/>
  <c r="T39" i="5"/>
  <c r="T40" i="5"/>
  <c r="T41" i="5"/>
  <c r="T42" i="5"/>
  <c r="T46" i="5"/>
  <c r="T47" i="5"/>
  <c r="T48" i="5"/>
  <c r="T49" i="5"/>
  <c r="T50" i="5"/>
  <c r="T52" i="5"/>
  <c r="T53" i="5"/>
  <c r="T54" i="5"/>
  <c r="T55" i="5"/>
  <c r="T56" i="5"/>
  <c r="T57" i="5"/>
  <c r="T58" i="5"/>
  <c r="T59" i="5"/>
  <c r="T60" i="5"/>
  <c r="T3" i="5"/>
  <c r="U35" i="7"/>
  <c r="U17" i="7"/>
  <c r="U19" i="7"/>
  <c r="U22" i="7"/>
  <c r="U24" i="7"/>
  <c r="U25" i="7"/>
  <c r="U26" i="7"/>
  <c r="U27" i="7"/>
  <c r="U28" i="7"/>
  <c r="U29" i="7"/>
  <c r="U31" i="7"/>
  <c r="U34" i="7"/>
  <c r="U36" i="7"/>
  <c r="U39" i="7"/>
  <c r="U40" i="7"/>
  <c r="U44" i="7"/>
  <c r="U3" i="7"/>
  <c r="U4" i="7"/>
  <c r="U5" i="7"/>
  <c r="U6" i="7"/>
  <c r="U7" i="7"/>
  <c r="U9" i="7"/>
  <c r="U10" i="7"/>
  <c r="U11" i="7"/>
  <c r="U12" i="7"/>
  <c r="U13" i="7"/>
  <c r="U14" i="7"/>
  <c r="U15" i="7"/>
  <c r="U16" i="7"/>
  <c r="T18" i="6"/>
  <c r="T20" i="6"/>
  <c r="T21" i="6"/>
  <c r="T17" i="6"/>
  <c r="T16" i="6"/>
  <c r="T42" i="6"/>
  <c r="T35" i="6"/>
  <c r="T36" i="6"/>
  <c r="T44" i="6"/>
  <c r="T33" i="6"/>
  <c r="T43" i="6"/>
  <c r="T41" i="6"/>
  <c r="T39" i="6"/>
  <c r="T34" i="6"/>
  <c r="T38" i="6"/>
  <c r="T22" i="6"/>
  <c r="T25" i="6"/>
  <c r="T30" i="6"/>
  <c r="T26" i="6"/>
  <c r="T28" i="6"/>
  <c r="T32" i="6"/>
  <c r="T27" i="6"/>
  <c r="T23" i="6"/>
  <c r="T24" i="6"/>
  <c r="T14" i="6"/>
  <c r="T11" i="6"/>
  <c r="T5" i="6"/>
  <c r="T10" i="6"/>
  <c r="T3" i="6"/>
  <c r="T15" i="6"/>
  <c r="T9" i="6"/>
  <c r="T12" i="6"/>
  <c r="T8" i="6"/>
  <c r="T13" i="6"/>
  <c r="T7" i="6"/>
  <c r="T46" i="6"/>
  <c r="T62" i="6"/>
  <c r="T63" i="6"/>
  <c r="T19" i="6"/>
  <c r="S36" i="7"/>
  <c r="R46" i="6"/>
  <c r="R62" i="6"/>
  <c r="R63" i="6"/>
  <c r="R3" i="6"/>
  <c r="R44" i="6"/>
  <c r="R21" i="1"/>
  <c r="R8" i="1"/>
  <c r="AJ4" i="7"/>
  <c r="AJ5" i="7"/>
  <c r="AJ6" i="7"/>
  <c r="AJ7" i="7"/>
  <c r="AJ8" i="7"/>
  <c r="AJ9" i="7"/>
  <c r="AJ10" i="7"/>
  <c r="AJ11" i="7"/>
  <c r="AJ12" i="7"/>
  <c r="AJ13" i="7"/>
  <c r="AJ14" i="7"/>
  <c r="AJ15" i="7"/>
  <c r="AJ16" i="7"/>
  <c r="AJ17" i="7"/>
  <c r="AJ18" i="7"/>
  <c r="AJ19" i="7"/>
  <c r="AJ20" i="7"/>
  <c r="AJ21" i="7"/>
  <c r="AJ22" i="7"/>
  <c r="AJ23" i="7"/>
  <c r="AJ24" i="7"/>
  <c r="AJ25" i="7"/>
  <c r="AJ26" i="7"/>
  <c r="AJ27" i="7"/>
  <c r="AJ28" i="7"/>
  <c r="AJ29" i="7"/>
  <c r="AJ30" i="7"/>
  <c r="AJ31" i="7"/>
  <c r="AJ32" i="7"/>
  <c r="AJ33" i="7"/>
  <c r="AJ34" i="7"/>
  <c r="AJ36" i="7"/>
  <c r="AJ37" i="7"/>
  <c r="AJ38" i="7"/>
  <c r="AJ39" i="7"/>
  <c r="AJ40" i="7"/>
  <c r="AJ44" i="7"/>
  <c r="AJ3" i="7"/>
  <c r="AI5" i="6"/>
  <c r="AI6" i="6"/>
  <c r="AI7" i="6"/>
  <c r="AI8" i="6"/>
  <c r="AI9" i="6"/>
  <c r="AI10" i="6"/>
  <c r="AI11" i="6"/>
  <c r="AI12" i="6"/>
  <c r="AI13" i="6"/>
  <c r="AI14" i="6"/>
  <c r="AI15" i="6"/>
  <c r="AI16" i="6"/>
  <c r="AI17" i="6"/>
  <c r="AI18" i="6"/>
  <c r="AI19" i="6"/>
  <c r="AI20" i="6"/>
  <c r="AI21" i="6"/>
  <c r="AI22" i="6"/>
  <c r="AI23" i="6"/>
  <c r="AI24" i="6"/>
  <c r="AI25" i="6"/>
  <c r="AI26" i="6"/>
  <c r="AI27" i="6"/>
  <c r="AI28" i="6"/>
  <c r="AI29" i="6"/>
  <c r="AI30" i="6"/>
  <c r="AI31" i="6"/>
  <c r="AI32" i="6"/>
  <c r="AI33" i="6"/>
  <c r="AI34" i="6"/>
  <c r="AI35" i="6"/>
  <c r="AI36" i="6"/>
  <c r="AI37" i="6"/>
  <c r="AI38" i="6"/>
  <c r="AI39" i="6"/>
  <c r="AI41" i="6"/>
  <c r="AI42" i="6"/>
  <c r="AI43" i="6"/>
  <c r="AI44" i="6"/>
  <c r="AI45" i="6"/>
  <c r="AI46" i="6"/>
  <c r="AI62" i="6"/>
  <c r="AI3" i="6"/>
  <c r="AI22" i="5"/>
  <c r="AI23" i="5"/>
  <c r="AI24" i="5"/>
  <c r="AI25" i="5"/>
  <c r="AI26" i="5"/>
  <c r="AI27" i="5"/>
  <c r="AI28" i="5"/>
  <c r="AI29" i="5"/>
  <c r="AI30" i="5"/>
  <c r="AI32" i="5"/>
  <c r="AI33" i="5"/>
  <c r="AI34" i="5"/>
  <c r="AI35" i="5"/>
  <c r="AI36" i="5"/>
  <c r="AI37" i="5"/>
  <c r="AI38" i="5"/>
  <c r="AI39" i="5"/>
  <c r="AI40" i="5"/>
  <c r="AI41" i="5"/>
  <c r="AI42" i="5"/>
  <c r="AI43" i="5"/>
  <c r="AI44" i="5"/>
  <c r="AI45" i="5"/>
  <c r="AI46" i="5"/>
  <c r="AI47" i="5"/>
  <c r="AI48" i="5"/>
  <c r="AI49" i="5"/>
  <c r="AI50" i="5"/>
  <c r="AI51" i="5"/>
  <c r="AI52" i="5"/>
  <c r="AI53" i="5"/>
  <c r="AI54" i="5"/>
  <c r="AI55" i="5"/>
  <c r="AI56" i="5"/>
  <c r="AI57" i="5"/>
  <c r="AI58" i="5"/>
  <c r="AI59" i="5"/>
  <c r="AI60" i="5"/>
  <c r="AI63" i="5"/>
  <c r="AH4" i="3"/>
  <c r="AH5" i="3"/>
  <c r="AH6" i="3"/>
  <c r="AH7" i="3"/>
  <c r="AH8" i="3"/>
  <c r="AH9" i="3"/>
  <c r="AH10" i="3"/>
  <c r="AH11" i="3"/>
  <c r="AH12" i="3"/>
  <c r="AH13" i="3"/>
  <c r="AH14" i="3"/>
  <c r="AH17" i="3"/>
  <c r="AH18" i="3"/>
  <c r="AH19" i="3"/>
  <c r="AH23" i="3"/>
  <c r="AH24" i="3"/>
  <c r="AH25" i="3"/>
  <c r="AH27" i="3"/>
  <c r="AH28" i="3"/>
  <c r="AH29" i="3"/>
  <c r="AH30" i="3"/>
  <c r="AH31" i="3"/>
  <c r="AH32" i="3"/>
  <c r="AH33" i="3"/>
  <c r="AH35" i="3"/>
  <c r="AH36" i="3"/>
  <c r="AH37" i="3"/>
  <c r="AH38" i="3"/>
  <c r="AH39" i="3"/>
  <c r="AH40" i="3"/>
  <c r="AH41" i="3"/>
  <c r="AH42" i="3"/>
  <c r="AH43" i="3"/>
  <c r="AH46" i="3"/>
  <c r="AH55" i="3"/>
  <c r="AH60" i="3"/>
  <c r="AH3" i="3"/>
  <c r="BL4" i="2"/>
  <c r="BL5" i="2"/>
  <c r="BL6" i="2"/>
  <c r="BL7" i="2"/>
  <c r="BL8" i="2"/>
  <c r="BL9" i="2"/>
  <c r="BL10" i="2"/>
  <c r="BL11" i="2"/>
  <c r="BL12" i="2"/>
  <c r="BL13" i="2"/>
  <c r="BL14" i="2"/>
  <c r="BL15" i="2"/>
  <c r="BL16" i="2"/>
  <c r="BL17" i="2"/>
  <c r="BL18" i="2"/>
  <c r="BL19" i="2"/>
  <c r="BL20" i="2"/>
  <c r="BL21" i="2"/>
  <c r="BL22" i="2"/>
  <c r="BL23" i="2"/>
  <c r="BL24" i="2"/>
  <c r="BL25" i="2"/>
  <c r="BL26" i="2"/>
  <c r="BL27" i="2"/>
  <c r="BL28" i="2"/>
  <c r="BL29" i="2"/>
  <c r="BL30" i="2"/>
  <c r="BL31" i="2"/>
  <c r="BL32" i="2"/>
  <c r="BL33" i="2"/>
  <c r="BL34" i="2"/>
  <c r="BL35" i="2"/>
  <c r="BL36" i="2"/>
  <c r="BL37" i="2"/>
  <c r="BL38" i="2"/>
  <c r="BL39" i="2"/>
  <c r="BL40" i="2"/>
  <c r="BL41" i="2"/>
  <c r="BL42" i="2"/>
  <c r="BL43" i="2"/>
  <c r="BL44" i="2"/>
  <c r="BL45" i="2"/>
  <c r="BL46" i="2"/>
  <c r="BL50" i="2"/>
  <c r="BL51" i="2"/>
  <c r="BL53" i="2"/>
  <c r="BL54" i="2"/>
  <c r="BL55" i="2"/>
  <c r="BL57" i="2"/>
  <c r="BL3" i="2"/>
  <c r="AI7" i="1"/>
  <c r="AI8" i="1"/>
  <c r="AI9" i="1"/>
  <c r="AI11" i="1"/>
  <c r="AI12" i="1"/>
  <c r="AI13" i="1"/>
  <c r="AI14" i="1"/>
  <c r="AI15" i="1"/>
  <c r="AI16" i="1"/>
  <c r="AI17" i="1"/>
  <c r="AI19" i="1"/>
  <c r="AI20" i="1"/>
  <c r="AI21" i="1"/>
  <c r="AI22" i="1"/>
  <c r="AI23" i="1"/>
  <c r="AI24" i="1"/>
  <c r="AI25" i="1"/>
  <c r="AI27" i="1"/>
  <c r="AI28" i="1"/>
  <c r="AI29" i="1"/>
  <c r="AI30" i="1"/>
  <c r="AI31" i="1"/>
  <c r="AI32" i="1"/>
  <c r="AI33" i="1"/>
  <c r="AI34" i="1"/>
  <c r="AI35" i="1"/>
  <c r="AI36" i="1"/>
  <c r="AI37" i="1"/>
  <c r="AI47" i="1"/>
  <c r="AI48" i="1"/>
  <c r="AI50" i="1"/>
  <c r="AI51" i="1"/>
  <c r="AI52" i="1"/>
  <c r="AI59" i="1"/>
  <c r="AI53" i="1"/>
  <c r="AI54" i="1"/>
  <c r="AI55" i="1"/>
  <c r="AI5" i="1"/>
  <c r="R59" i="1"/>
  <c r="F54" i="3"/>
  <c r="F55" i="3"/>
  <c r="F56" i="3"/>
  <c r="F57" i="3"/>
  <c r="F58" i="3"/>
  <c r="F53" i="3"/>
  <c r="S4" i="7"/>
  <c r="T4" i="7" s="1"/>
  <c r="S5" i="7"/>
  <c r="T5" i="7" s="1"/>
  <c r="S6" i="7"/>
  <c r="T6" i="7" s="1"/>
  <c r="S7" i="7"/>
  <c r="T7" i="7" s="1"/>
  <c r="S8" i="7"/>
  <c r="S9" i="7"/>
  <c r="T9" i="7" s="1"/>
  <c r="S10" i="7"/>
  <c r="T10" i="7" s="1"/>
  <c r="S11" i="7"/>
  <c r="T11" i="7" s="1"/>
  <c r="S12" i="7"/>
  <c r="T12" i="7" s="1"/>
  <c r="S13" i="7"/>
  <c r="T13" i="7" s="1"/>
  <c r="S14" i="7"/>
  <c r="T14" i="7" s="1"/>
  <c r="S15" i="7"/>
  <c r="T15" i="7" s="1"/>
  <c r="S16" i="7"/>
  <c r="T16" i="7" s="1"/>
  <c r="S17" i="7"/>
  <c r="T17" i="7" s="1"/>
  <c r="S19" i="7"/>
  <c r="T19" i="7" s="1"/>
  <c r="S20" i="7"/>
  <c r="S21" i="7"/>
  <c r="S22" i="7"/>
  <c r="T22" i="7" s="1"/>
  <c r="S24" i="7"/>
  <c r="T24" i="7" s="1"/>
  <c r="S25" i="7"/>
  <c r="T25" i="7" s="1"/>
  <c r="S26" i="7"/>
  <c r="T26" i="7"/>
  <c r="S27" i="7"/>
  <c r="T27" i="7" s="1"/>
  <c r="S28" i="7"/>
  <c r="T28" i="7" s="1"/>
  <c r="S29" i="7"/>
  <c r="T29" i="7" s="1"/>
  <c r="S31" i="7"/>
  <c r="T31" i="7" s="1"/>
  <c r="S33" i="7"/>
  <c r="S34" i="7"/>
  <c r="T34" i="7" s="1"/>
  <c r="S35" i="7"/>
  <c r="T35" i="7" s="1"/>
  <c r="S38" i="7"/>
  <c r="T38" i="7" s="1"/>
  <c r="S39" i="7"/>
  <c r="T39" i="7" s="1"/>
  <c r="S3" i="7"/>
  <c r="T3" i="7" s="1"/>
  <c r="F59" i="7"/>
  <c r="F58" i="7"/>
  <c r="F57" i="7"/>
  <c r="F56" i="7"/>
  <c r="F55" i="7"/>
  <c r="F54" i="7"/>
  <c r="F53"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4" i="7"/>
  <c r="F23" i="7"/>
  <c r="F22" i="7"/>
  <c r="F21" i="7"/>
  <c r="F20" i="7"/>
  <c r="F19" i="7"/>
  <c r="F18" i="7"/>
  <c r="F17" i="7"/>
  <c r="F16" i="7"/>
  <c r="F15" i="7"/>
  <c r="F14" i="7"/>
  <c r="F13" i="7"/>
  <c r="F12" i="7"/>
  <c r="F11" i="7"/>
  <c r="F10" i="7"/>
  <c r="F9" i="7"/>
  <c r="F8" i="7"/>
  <c r="F7" i="7"/>
  <c r="F6" i="7"/>
  <c r="F5" i="7"/>
  <c r="F4" i="7"/>
  <c r="F3" i="7"/>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53"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4" i="1"/>
  <c r="F55" i="1"/>
  <c r="F56" i="1"/>
  <c r="F57" i="1"/>
  <c r="F58" i="1"/>
  <c r="F4" i="1"/>
  <c r="F3" i="1"/>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4" i="2"/>
  <c r="G3" i="2"/>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4" i="3"/>
  <c r="F3" i="3"/>
  <c r="F6" i="5"/>
  <c r="F7" i="5"/>
  <c r="F8" i="5"/>
  <c r="F9" i="5"/>
  <c r="F10" i="5"/>
  <c r="F11" i="5"/>
  <c r="F12" i="5"/>
  <c r="F13" i="5"/>
  <c r="F1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5" i="5"/>
  <c r="F3" i="5"/>
  <c r="F4" i="5"/>
  <c r="AG4" i="7"/>
  <c r="AG5" i="7"/>
  <c r="AG6" i="7"/>
  <c r="AG7" i="7"/>
  <c r="AG8" i="7"/>
  <c r="AG9" i="7"/>
  <c r="AG10" i="7"/>
  <c r="AG11" i="7"/>
  <c r="AG12" i="7"/>
  <c r="AG13" i="7"/>
  <c r="AG14" i="7"/>
  <c r="AG15" i="7"/>
  <c r="AG16" i="7"/>
  <c r="AG17" i="7"/>
  <c r="AG18" i="7"/>
  <c r="AG19" i="7"/>
  <c r="AG20" i="7"/>
  <c r="AG21" i="7"/>
  <c r="AG22" i="7"/>
  <c r="AG23" i="7"/>
  <c r="AG24" i="7"/>
  <c r="AG25" i="7"/>
  <c r="AG26" i="7"/>
  <c r="AG27" i="7"/>
  <c r="AG28" i="7"/>
  <c r="AG29" i="7"/>
  <c r="AG30" i="7"/>
  <c r="AG31" i="7"/>
  <c r="AG32" i="7"/>
  <c r="AG33" i="7"/>
  <c r="AG34" i="7"/>
  <c r="AG36" i="7"/>
  <c r="AG37" i="7"/>
  <c r="AG38" i="7"/>
  <c r="AG39" i="7"/>
  <c r="AG40" i="7"/>
  <c r="AG44" i="7"/>
  <c r="AG3" i="7"/>
  <c r="AF5" i="6"/>
  <c r="AF6" i="6"/>
  <c r="AF7" i="6"/>
  <c r="AF8" i="6"/>
  <c r="AF9" i="6"/>
  <c r="AF10" i="6"/>
  <c r="AF11" i="6"/>
  <c r="AF12" i="6"/>
  <c r="AF13" i="6"/>
  <c r="AF14" i="6"/>
  <c r="AF15" i="6"/>
  <c r="AF16" i="6"/>
  <c r="AF17" i="6"/>
  <c r="AF18" i="6"/>
  <c r="AF19" i="6"/>
  <c r="AF20" i="6"/>
  <c r="AF21" i="6"/>
  <c r="AF22" i="6"/>
  <c r="AF23" i="6"/>
  <c r="AF24" i="6"/>
  <c r="AF25" i="6"/>
  <c r="AF26" i="6"/>
  <c r="AF27" i="6"/>
  <c r="AF28" i="6"/>
  <c r="AF29" i="6"/>
  <c r="AF30" i="6"/>
  <c r="AF31" i="6"/>
  <c r="AF32" i="6"/>
  <c r="AF33" i="6"/>
  <c r="AF34" i="6"/>
  <c r="AF35" i="6"/>
  <c r="AF36" i="6"/>
  <c r="AF37" i="6"/>
  <c r="AF38" i="6"/>
  <c r="AF39" i="6"/>
  <c r="AF41" i="6"/>
  <c r="AF42" i="6"/>
  <c r="AF43" i="6"/>
  <c r="AF44" i="6"/>
  <c r="AF45" i="6"/>
  <c r="AF46" i="6"/>
  <c r="AF3" i="6"/>
  <c r="R6" i="6"/>
  <c r="R7" i="6"/>
  <c r="S7" i="6" s="1"/>
  <c r="R8" i="6"/>
  <c r="S8" i="6" s="1"/>
  <c r="R9" i="6"/>
  <c r="S9" i="6" s="1"/>
  <c r="R10" i="6"/>
  <c r="S10" i="6" s="1"/>
  <c r="R11" i="6"/>
  <c r="S11" i="6" s="1"/>
  <c r="R12" i="6"/>
  <c r="S12" i="6" s="1"/>
  <c r="R13" i="6"/>
  <c r="S13" i="6" s="1"/>
  <c r="R14" i="6"/>
  <c r="S14" i="6" s="1"/>
  <c r="R15" i="6"/>
  <c r="S15" i="6" s="1"/>
  <c r="R16" i="6"/>
  <c r="S16" i="6" s="1"/>
  <c r="R17" i="6"/>
  <c r="S17" i="6" s="1"/>
  <c r="R18" i="6"/>
  <c r="S18" i="6" s="1"/>
  <c r="R19" i="6"/>
  <c r="S19" i="6" s="1"/>
  <c r="R20" i="6"/>
  <c r="S20" i="6" s="1"/>
  <c r="R21" i="6"/>
  <c r="S21" i="6" s="1"/>
  <c r="R22" i="6"/>
  <c r="S22" i="6" s="1"/>
  <c r="R23" i="6"/>
  <c r="S23" i="6" s="1"/>
  <c r="R24" i="6"/>
  <c r="S24" i="6" s="1"/>
  <c r="R25" i="6"/>
  <c r="S25" i="6" s="1"/>
  <c r="R26" i="6"/>
  <c r="S26" i="6" s="1"/>
  <c r="R27" i="6"/>
  <c r="S27" i="6" s="1"/>
  <c r="R28" i="6"/>
  <c r="S28" i="6" s="1"/>
  <c r="R29" i="6"/>
  <c r="R30" i="6"/>
  <c r="S30" i="6" s="1"/>
  <c r="R31" i="6"/>
  <c r="R32" i="6"/>
  <c r="S32" i="6" s="1"/>
  <c r="R33" i="6"/>
  <c r="S33" i="6" s="1"/>
  <c r="R34" i="6"/>
  <c r="S34" i="6" s="1"/>
  <c r="R35" i="6"/>
  <c r="S35" i="6" s="1"/>
  <c r="R36" i="6"/>
  <c r="S36" i="6" s="1"/>
  <c r="R37" i="6"/>
  <c r="R38" i="6"/>
  <c r="S38" i="6" s="1"/>
  <c r="R39" i="6"/>
  <c r="S39" i="6" s="1"/>
  <c r="R41" i="6"/>
  <c r="S41" i="6" s="1"/>
  <c r="R42" i="6"/>
  <c r="R43" i="6"/>
  <c r="S43" i="6" s="1"/>
  <c r="R5" i="6"/>
  <c r="S5" i="6" s="1"/>
  <c r="R4" i="5"/>
  <c r="R5" i="5"/>
  <c r="R6" i="5"/>
  <c r="R7" i="5"/>
  <c r="R8" i="5"/>
  <c r="R9" i="5"/>
  <c r="R10" i="5"/>
  <c r="R11" i="5"/>
  <c r="R12" i="5"/>
  <c r="R13" i="5"/>
  <c r="R14" i="5"/>
  <c r="R15" i="5"/>
  <c r="R16" i="5"/>
  <c r="R17" i="5"/>
  <c r="R18" i="5"/>
  <c r="R19" i="5"/>
  <c r="R20" i="5"/>
  <c r="R21" i="5"/>
  <c r="R23" i="5"/>
  <c r="R24" i="5"/>
  <c r="R26" i="5"/>
  <c r="R32" i="5"/>
  <c r="R27" i="5"/>
  <c r="R28" i="5"/>
  <c r="R29" i="5"/>
  <c r="R30" i="5"/>
  <c r="R31" i="5"/>
  <c r="R33" i="5"/>
  <c r="R34" i="5"/>
  <c r="R35" i="5"/>
  <c r="R36" i="5"/>
  <c r="R39" i="5"/>
  <c r="R37" i="5"/>
  <c r="R38" i="5"/>
  <c r="R40" i="5"/>
  <c r="R41" i="5"/>
  <c r="R42" i="5"/>
  <c r="R45" i="5"/>
  <c r="R46" i="5"/>
  <c r="R47" i="5"/>
  <c r="R48" i="5"/>
  <c r="R49" i="5"/>
  <c r="R50" i="5"/>
  <c r="R52" i="5"/>
  <c r="R53" i="5"/>
  <c r="R55" i="5"/>
  <c r="R54" i="5"/>
  <c r="R56" i="5"/>
  <c r="R57" i="5"/>
  <c r="R58" i="5"/>
  <c r="R59" i="5"/>
  <c r="R60" i="5"/>
  <c r="R3" i="5"/>
  <c r="AF4" i="5"/>
  <c r="AF5" i="5"/>
  <c r="AF6" i="5"/>
  <c r="AF7" i="5"/>
  <c r="AF8" i="5"/>
  <c r="AF9" i="5"/>
  <c r="AF10" i="5"/>
  <c r="AF11" i="5"/>
  <c r="AF12" i="5"/>
  <c r="AF13" i="5"/>
  <c r="AF14" i="5"/>
  <c r="AF15" i="5"/>
  <c r="AF16" i="5"/>
  <c r="AF17" i="5"/>
  <c r="AF18" i="5"/>
  <c r="AF19" i="5"/>
  <c r="AF20" i="5"/>
  <c r="AF21" i="5"/>
  <c r="AF22" i="5"/>
  <c r="AF23" i="5"/>
  <c r="AF24" i="5"/>
  <c r="AF25" i="5"/>
  <c r="AF26" i="5"/>
  <c r="AF27" i="5"/>
  <c r="AF28" i="5"/>
  <c r="AF29" i="5"/>
  <c r="AF30" i="5"/>
  <c r="AF31" i="5"/>
  <c r="AF32" i="5"/>
  <c r="AF33" i="5"/>
  <c r="AF34" i="5"/>
  <c r="AF35" i="5"/>
  <c r="AF36" i="5"/>
  <c r="AF37" i="5"/>
  <c r="AF38" i="5"/>
  <c r="AF39" i="5"/>
  <c r="AF40" i="5"/>
  <c r="AF41" i="5"/>
  <c r="AF42" i="5"/>
  <c r="AF43" i="5"/>
  <c r="AF44" i="5"/>
  <c r="AF45" i="5"/>
  <c r="AF46" i="5"/>
  <c r="AF47" i="5"/>
  <c r="AF48" i="5"/>
  <c r="AF49" i="5"/>
  <c r="AF50" i="5"/>
  <c r="AF51" i="5"/>
  <c r="AF52" i="5"/>
  <c r="AF53" i="5"/>
  <c r="AF54" i="5"/>
  <c r="AF55" i="5"/>
  <c r="AF56" i="5"/>
  <c r="AF57" i="5"/>
  <c r="AF58" i="5"/>
  <c r="AF59" i="5"/>
  <c r="AF3" i="5"/>
  <c r="AE4" i="3"/>
  <c r="AE5" i="3"/>
  <c r="AE6" i="3"/>
  <c r="AE7" i="3"/>
  <c r="AE8" i="3"/>
  <c r="AE9" i="3"/>
  <c r="AE10" i="3"/>
  <c r="AE11" i="3"/>
  <c r="AE12" i="3"/>
  <c r="AE13" i="3"/>
  <c r="AE14" i="3"/>
  <c r="AE17" i="3"/>
  <c r="AE19" i="3"/>
  <c r="AE23" i="3"/>
  <c r="AE24" i="3"/>
  <c r="AE25" i="3"/>
  <c r="AE27" i="3"/>
  <c r="AE28" i="3"/>
  <c r="AE29" i="3"/>
  <c r="AE30" i="3"/>
  <c r="AE31" i="3"/>
  <c r="AE32" i="3"/>
  <c r="AE33" i="3"/>
  <c r="AE35" i="3"/>
  <c r="AE36" i="3"/>
  <c r="AE37" i="3"/>
  <c r="AE38" i="3"/>
  <c r="AE39" i="3"/>
  <c r="AE40" i="3"/>
  <c r="AE41" i="3"/>
  <c r="AE42" i="3"/>
  <c r="AE43" i="3"/>
  <c r="AE46" i="3"/>
  <c r="AE3" i="3"/>
  <c r="R4" i="3"/>
  <c r="S4" i="3" s="1"/>
  <c r="R5" i="3"/>
  <c r="S5" i="3" s="1"/>
  <c r="R6" i="3"/>
  <c r="S6" i="3" s="1"/>
  <c r="R7" i="3"/>
  <c r="S7" i="3" s="1"/>
  <c r="R8" i="3"/>
  <c r="R9" i="3"/>
  <c r="R10" i="3"/>
  <c r="S10" i="3" s="1"/>
  <c r="R11" i="3"/>
  <c r="S11" i="3" s="1"/>
  <c r="R12" i="3"/>
  <c r="S12" i="3" s="1"/>
  <c r="R13" i="3"/>
  <c r="R14" i="3"/>
  <c r="S14" i="3" s="1"/>
  <c r="R17" i="3"/>
  <c r="R18" i="3"/>
  <c r="R19" i="3"/>
  <c r="R23" i="3"/>
  <c r="S23" i="3" s="1"/>
  <c r="R24" i="3"/>
  <c r="S24" i="3" s="1"/>
  <c r="R25" i="3"/>
  <c r="R28" i="3"/>
  <c r="R30" i="3"/>
  <c r="S30" i="3" s="1"/>
  <c r="R32" i="3"/>
  <c r="S32" i="3" s="1"/>
  <c r="R33" i="3"/>
  <c r="S33" i="3" s="1"/>
  <c r="R35" i="3"/>
  <c r="S35" i="3" s="1"/>
  <c r="R36" i="3"/>
  <c r="S36" i="3" s="1"/>
  <c r="R38" i="3"/>
  <c r="S38" i="3" s="1"/>
  <c r="R39" i="3"/>
  <c r="S39" i="3" s="1"/>
  <c r="R42" i="3"/>
  <c r="R46" i="3"/>
  <c r="R3" i="3"/>
  <c r="S3" i="3" s="1"/>
  <c r="BE41" i="2"/>
  <c r="BE42" i="2"/>
  <c r="BE43" i="2"/>
  <c r="BE44" i="2"/>
  <c r="BE45" i="2"/>
  <c r="BE46" i="2"/>
  <c r="BE50" i="2"/>
  <c r="BE51" i="2"/>
  <c r="BE53" i="2"/>
  <c r="BE54" i="2"/>
  <c r="BE55" i="2"/>
  <c r="BE56" i="2"/>
  <c r="BE57" i="2"/>
  <c r="BE40" i="2"/>
  <c r="BD3" i="2"/>
  <c r="BD4" i="2"/>
  <c r="BD5" i="2"/>
  <c r="BD6" i="2"/>
  <c r="BD7" i="2"/>
  <c r="BD8" i="2"/>
  <c r="BD9" i="2"/>
  <c r="BD10" i="2"/>
  <c r="BD11" i="2"/>
  <c r="BD12" i="2"/>
  <c r="BD13" i="2"/>
  <c r="BD14" i="2"/>
  <c r="BD15" i="2"/>
  <c r="BD16" i="2"/>
  <c r="BD17" i="2"/>
  <c r="BD18" i="2"/>
  <c r="BD19" i="2"/>
  <c r="BD20" i="2"/>
  <c r="BD21" i="2"/>
  <c r="BD22" i="2"/>
  <c r="BD23" i="2"/>
  <c r="BD24" i="2"/>
  <c r="BD25" i="2"/>
  <c r="BD26" i="2"/>
  <c r="BD27" i="2"/>
  <c r="BD28" i="2"/>
  <c r="BD29" i="2"/>
  <c r="BD30" i="2"/>
  <c r="BD31" i="2"/>
  <c r="BD32" i="2"/>
  <c r="BD33" i="2"/>
  <c r="BD34" i="2"/>
  <c r="BD35" i="2"/>
  <c r="BD36" i="2"/>
  <c r="BD37" i="2"/>
  <c r="BD38" i="2"/>
  <c r="BD39" i="2"/>
  <c r="AD53" i="2"/>
  <c r="AD55" i="2"/>
  <c r="AE55" i="2" s="1"/>
  <c r="AD56" i="2"/>
  <c r="AE56" i="2" s="1"/>
  <c r="AD57" i="2"/>
  <c r="AD54" i="2"/>
  <c r="AD51" i="2"/>
  <c r="AD50" i="2"/>
  <c r="AD41" i="2"/>
  <c r="AE41" i="2" s="1"/>
  <c r="AD42" i="2"/>
  <c r="AE42" i="2" s="1"/>
  <c r="AD43" i="2"/>
  <c r="AE43" i="2" s="1"/>
  <c r="AD44" i="2"/>
  <c r="AE44" i="2" s="1"/>
  <c r="AD45" i="2"/>
  <c r="AE45" i="2" s="1"/>
  <c r="AD46" i="2"/>
  <c r="AE46" i="2" s="1"/>
  <c r="AD40" i="2"/>
  <c r="AE40" i="2" s="1"/>
  <c r="AD37" i="2"/>
  <c r="AE37" i="2" s="1"/>
  <c r="AD39" i="2"/>
  <c r="AE39" i="2" s="1"/>
  <c r="AD38" i="2"/>
  <c r="AE38" i="2" s="1"/>
  <c r="AD36" i="2"/>
  <c r="AE36" i="2" s="1"/>
  <c r="AD35" i="2"/>
  <c r="AE35" i="2" s="1"/>
  <c r="AD34" i="2"/>
  <c r="AE34" i="2"/>
  <c r="AD33" i="2"/>
  <c r="AE33" i="2" s="1"/>
  <c r="AD32" i="2"/>
  <c r="AE32" i="2" s="1"/>
  <c r="AD31" i="2"/>
  <c r="AE31" i="2" s="1"/>
  <c r="AD30" i="2"/>
  <c r="AE30" i="2" s="1"/>
  <c r="AD29" i="2"/>
  <c r="AE29" i="2" s="1"/>
  <c r="AD28" i="2"/>
  <c r="AE28" i="2" s="1"/>
  <c r="AD27" i="2"/>
  <c r="AE27" i="2" s="1"/>
  <c r="AD26" i="2"/>
  <c r="AE26" i="2" s="1"/>
  <c r="AD25" i="2"/>
  <c r="AE25" i="2" s="1"/>
  <c r="AD24" i="2"/>
  <c r="AE24" i="2" s="1"/>
  <c r="AD23" i="2"/>
  <c r="AE23" i="2" s="1"/>
  <c r="AD22" i="2"/>
  <c r="AE22" i="2" s="1"/>
  <c r="AD21" i="2"/>
  <c r="AE21" i="2" s="1"/>
  <c r="AD20" i="2"/>
  <c r="AE20" i="2" s="1"/>
  <c r="AD19" i="2"/>
  <c r="AE19" i="2" s="1"/>
  <c r="AD18" i="2"/>
  <c r="AE18" i="2" s="1"/>
  <c r="AD17" i="2"/>
  <c r="AE17" i="2" s="1"/>
  <c r="AD16" i="2"/>
  <c r="AE16" i="2" s="1"/>
  <c r="AD15" i="2"/>
  <c r="AE15" i="2" s="1"/>
  <c r="AD14" i="2"/>
  <c r="AE14" i="2" s="1"/>
  <c r="AD13" i="2"/>
  <c r="AE13" i="2" s="1"/>
  <c r="AD12" i="2"/>
  <c r="AE12" i="2" s="1"/>
  <c r="AD11" i="2"/>
  <c r="AE11" i="2" s="1"/>
  <c r="AD10" i="2"/>
  <c r="AE10" i="2" s="1"/>
  <c r="AD9" i="2"/>
  <c r="AE9" i="2" s="1"/>
  <c r="AD8" i="2"/>
  <c r="AE8" i="2" s="1"/>
  <c r="AD7" i="2"/>
  <c r="AE7" i="2" s="1"/>
  <c r="AD6" i="2"/>
  <c r="AE6" i="2" s="1"/>
  <c r="AD5" i="2"/>
  <c r="AE5" i="2" s="1"/>
  <c r="AD4" i="2"/>
  <c r="AE4" i="2" s="1"/>
  <c r="AD3" i="2"/>
  <c r="AE3" i="2" s="1"/>
  <c r="R4" i="1"/>
  <c r="R5" i="1"/>
  <c r="R6" i="1"/>
  <c r="R7" i="1"/>
  <c r="R9" i="1"/>
  <c r="R10" i="1"/>
  <c r="R11" i="1"/>
  <c r="R12" i="1"/>
  <c r="R13" i="1"/>
  <c r="R14" i="1"/>
  <c r="R15" i="1"/>
  <c r="R16" i="1"/>
  <c r="R17" i="1"/>
  <c r="R18" i="1"/>
  <c r="R19" i="1"/>
  <c r="R20" i="1"/>
  <c r="R22" i="1"/>
  <c r="R23" i="1"/>
  <c r="R24" i="1"/>
  <c r="R25" i="1"/>
  <c r="R26" i="1"/>
  <c r="R27" i="1"/>
  <c r="R28" i="1"/>
  <c r="R29" i="1"/>
  <c r="R31" i="1"/>
  <c r="R32" i="1"/>
  <c r="R33" i="1"/>
  <c r="R34" i="1"/>
  <c r="R36" i="1"/>
  <c r="R38" i="1"/>
  <c r="R40" i="1"/>
  <c r="R41" i="1"/>
  <c r="R42" i="1"/>
  <c r="R43" i="1"/>
  <c r="R44" i="1"/>
  <c r="R45" i="1"/>
  <c r="R46" i="1"/>
  <c r="R47" i="1"/>
  <c r="R48" i="1"/>
  <c r="R49" i="1"/>
  <c r="R50" i="1"/>
  <c r="R51" i="1"/>
  <c r="R52" i="1"/>
  <c r="R53" i="1"/>
  <c r="R54" i="1"/>
  <c r="R55" i="1"/>
  <c r="R56" i="1"/>
  <c r="R57" i="1"/>
  <c r="R3" i="1"/>
  <c r="T28" i="3"/>
  <c r="S42" i="6"/>
</calcChain>
</file>

<file path=xl/sharedStrings.xml><?xml version="1.0" encoding="utf-8"?>
<sst xmlns="http://schemas.openxmlformats.org/spreadsheetml/2006/main" count="6335" uniqueCount="347">
  <si>
    <t>Field Data</t>
  </si>
  <si>
    <t>Site</t>
  </si>
  <si>
    <t>Bottle</t>
  </si>
  <si>
    <t>Temp °C</t>
  </si>
  <si>
    <t>pH</t>
  </si>
  <si>
    <t>DO%</t>
  </si>
  <si>
    <t>DO mg/L</t>
  </si>
  <si>
    <t>TN mg/L</t>
  </si>
  <si>
    <t>Location</t>
  </si>
  <si>
    <t>jdc pond</t>
  </si>
  <si>
    <t>pond</t>
  </si>
  <si>
    <t>Sample collection Time h:m</t>
  </si>
  <si>
    <t>Carbon</t>
  </si>
  <si>
    <t>Nutrients</t>
  </si>
  <si>
    <t>NH4-N mg N/L</t>
  </si>
  <si>
    <t>NO3-N mg N/L</t>
  </si>
  <si>
    <t>TIC mg C/L</t>
  </si>
  <si>
    <t>DOC mg C/L</t>
  </si>
  <si>
    <t>TC mg C/L</t>
  </si>
  <si>
    <t>23Na</t>
  </si>
  <si>
    <t>25Mg</t>
  </si>
  <si>
    <t>27Al</t>
  </si>
  <si>
    <t>29Si</t>
  </si>
  <si>
    <t>39K</t>
  </si>
  <si>
    <t>44Ca</t>
  </si>
  <si>
    <t>45Sc</t>
  </si>
  <si>
    <t>47Ti</t>
  </si>
  <si>
    <t>57Fe</t>
  </si>
  <si>
    <t>66Zn</t>
  </si>
  <si>
    <t>82Se</t>
  </si>
  <si>
    <t>88Sr</t>
  </si>
  <si>
    <t>137Ba</t>
  </si>
  <si>
    <t>Cations</t>
  </si>
  <si>
    <t>Isotopes</t>
  </si>
  <si>
    <t>Anions</t>
  </si>
  <si>
    <t>Chloride</t>
  </si>
  <si>
    <t>2H</t>
  </si>
  <si>
    <t>18O</t>
  </si>
  <si>
    <t>Excess D</t>
  </si>
  <si>
    <t>ID</t>
  </si>
  <si>
    <t>Distance (m)</t>
  </si>
  <si>
    <t>JDC snow</t>
  </si>
  <si>
    <t>N/A</t>
  </si>
  <si>
    <t>PO4 mg P/L</t>
  </si>
  <si>
    <t>Dry</t>
  </si>
  <si>
    <t>Notes</t>
  </si>
  <si>
    <t>Water here but no bottle</t>
  </si>
  <si>
    <t>N/A-mud</t>
  </si>
  <si>
    <t>Above pool 18</t>
  </si>
  <si>
    <t>Pond</t>
  </si>
  <si>
    <t>Mud</t>
  </si>
  <si>
    <t>Distance not recorded</t>
  </si>
  <si>
    <t>End of Day confirmation</t>
  </si>
  <si>
    <t>V1</t>
  </si>
  <si>
    <t>MC Snow</t>
  </si>
  <si>
    <t>Left out over night in field</t>
  </si>
  <si>
    <t>DOC calc mg C/L</t>
  </si>
  <si>
    <t>Dry-Not Measured</t>
  </si>
  <si>
    <t>extracted using syringe and temp/pH measurements taken in specimen cup</t>
  </si>
  <si>
    <t>Missed location</t>
  </si>
  <si>
    <t>N/A Missed</t>
  </si>
  <si>
    <t>Ruth/Emma field collection</t>
  </si>
  <si>
    <t>Rain from 11:15 to 11:25</t>
  </si>
  <si>
    <t>Final</t>
  </si>
  <si>
    <t>Initial/Weir</t>
  </si>
  <si>
    <t>FI/Specific Absorbance</t>
  </si>
  <si>
    <t xml:space="preserve">FI/Specific Absorbance </t>
  </si>
  <si>
    <t xml:space="preserve">FI (fluorescence index) </t>
  </si>
  <si>
    <t>Absorbance 254</t>
  </si>
  <si>
    <t>Adjusted Chloride</t>
  </si>
  <si>
    <t>Chloride Error</t>
  </si>
  <si>
    <t>Above pool 18; distance not recorded</t>
  </si>
  <si>
    <t>DOC mg C/L UVM</t>
  </si>
  <si>
    <t>Adjusted DOC mg C/L</t>
  </si>
  <si>
    <t>UVM DOC mg C/L</t>
  </si>
  <si>
    <t>Chloride mg/L</t>
  </si>
  <si>
    <t>Sulfate mg/L</t>
  </si>
  <si>
    <t>Adjusted Chloride mg/L</t>
  </si>
  <si>
    <t>Chloride Error mg/L</t>
  </si>
  <si>
    <t xml:space="preserve"> Adjusted Chloride mg/L</t>
  </si>
  <si>
    <t>Adjusted TIC mg C/L</t>
  </si>
  <si>
    <t>Absorbance</t>
  </si>
  <si>
    <t>`</t>
  </si>
  <si>
    <t>Absorbance Coefficient a254 [m^-1]</t>
  </si>
  <si>
    <t>Absorbtion  coefficiant a254 [m^-1]</t>
  </si>
  <si>
    <t>Absorbance coefficient a254 [m^-1]</t>
  </si>
  <si>
    <t>FI</t>
  </si>
  <si>
    <t>DIC error mc C/L</t>
  </si>
  <si>
    <t>TIC error mg C/L</t>
  </si>
  <si>
    <t>DIC mg C/L error</t>
  </si>
  <si>
    <t>DIC mg C/L</t>
  </si>
  <si>
    <t>TIC Error mg C/L</t>
  </si>
  <si>
    <t>TIC Error Mg C/L</t>
  </si>
  <si>
    <t>TC Error mg C/L</t>
  </si>
  <si>
    <t>DOC Error mg C/L</t>
  </si>
  <si>
    <t>DOC Error +/- mg C/L</t>
  </si>
  <si>
    <t>Presence</t>
  </si>
  <si>
    <t xml:space="preserve">Absence/Presence of water </t>
  </si>
  <si>
    <t>Absence</t>
  </si>
  <si>
    <t>TN mg N/L</t>
  </si>
  <si>
    <t>TN Error mg N/L</t>
  </si>
  <si>
    <t>TN mg N/L Error</t>
  </si>
  <si>
    <t>Tn Error mg N/L</t>
  </si>
  <si>
    <t>Cations 05/17</t>
  </si>
  <si>
    <t>Cations 05/16</t>
  </si>
  <si>
    <t>Date collected 4/8/2016</t>
  </si>
  <si>
    <t>Date collected 5/16/2016 and 5/17/2016</t>
  </si>
  <si>
    <t>Date collected 6/13/2016</t>
  </si>
  <si>
    <t>Data collected 6/16/2016</t>
  </si>
  <si>
    <t>Naming convention:</t>
  </si>
  <si>
    <t>Samples filtered to 1.5 micron through combusted Whatman GFF filters (Cat. No. 1827-047) and then filtered to 0.7 micron through combusted Whatman GFF filters (Cat. No. 1825-047).</t>
  </si>
  <si>
    <t>Samples taken for DIC collected after the initial filtering of 1.5 micron. 60 mL amber HDPE bottles were filled to the brim to eliminate headspace.</t>
  </si>
  <si>
    <t>The remaining sample left after both filterings (1.5 and 0.7 micron) was collected in 250 mL amber HDPE bottles and filled to the brim when there was enough sample.</t>
  </si>
  <si>
    <t>Lab Notes:</t>
  </si>
  <si>
    <t>DIC samples syringe filtered to 0.45 micron (from 1.5 micron) using Whatman Puradisc nylon filters (Cat. No. 05-710-3B) directly into acid washed vials for the Shimadzu TOC-V.</t>
  </si>
  <si>
    <t>TOC/TN samples syringe filtered to 0.45 micron (from 0.7 micron) using Whatman Puradisc nylon filters (Cat. No. 05-710-3B) directly into acid washed vials for the Shimadzu TOC-V.</t>
  </si>
  <si>
    <t>Column title</t>
  </si>
  <si>
    <t>Definition</t>
  </si>
  <si>
    <t>chloride measured on the Dionex ICS-5000 in the Lohse lab measured in milligrams Cl per liter</t>
  </si>
  <si>
    <t>sulfate measured on the Dionex ICS-5000 in the Lohse lab measured in milligrams SO4 per liter</t>
  </si>
  <si>
    <t>MacNeille 2016 Data collection RCCZO Water Samples</t>
  </si>
  <si>
    <t>Sample dates</t>
  </si>
  <si>
    <t>Johnston Draw sampled 04/08/2016,; 05/16 and 05/17/2016; and 06/13/2016.</t>
  </si>
  <si>
    <t xml:space="preserve">Samples were collected traveling upstream in amber 250 ml bottles and carried down at the end of the day by backpack. </t>
  </si>
  <si>
    <t xml:space="preserve">Site number and bottle numbers (randomly selected) are matched to distance so that a site number, bottle number, and distance are all linked to the same site in each stream. </t>
  </si>
  <si>
    <t>Collection Methods</t>
  </si>
  <si>
    <t>Column category</t>
  </si>
  <si>
    <t>Bottle number/label used for collection; randomly assigned</t>
  </si>
  <si>
    <t>number indicates absence of water at given site</t>
  </si>
  <si>
    <t>number indicates presents of water at given site</t>
  </si>
  <si>
    <t>Distance between sites in meters</t>
  </si>
  <si>
    <t>distance from weir (0 m) to given upstream site</t>
  </si>
  <si>
    <t>Samples were collected in April, May, and June 2016 from Johnston Draw Creek and Murphy Creek at pools 50 meter intervals; note sample size decreases as streams dry (N/A).</t>
  </si>
  <si>
    <t>TC-DIC</t>
  </si>
  <si>
    <t>Dissolved inorganic carbon; blank corrected data analyzed on the Shimadzu TOC_V analyzer in the Lohse lab at Idaho State University measured in milligrams C per liter</t>
  </si>
  <si>
    <t>Total Carbon; blank corrected data analyzed on the Shimadzu TOC_V in the Lohse lab at Idaho State University measured in milligrams C per liter</t>
  </si>
  <si>
    <t>Total Nitrogen error determined by the averaged difference of blank corrections</t>
  </si>
  <si>
    <t>Labs involved</t>
  </si>
  <si>
    <t xml:space="preserve">Perdrial Environmental Biogeochemistry Lab at the University of Vermont, Burlington, VT </t>
  </si>
  <si>
    <t>Center for Archaeology, Materials and Applied Spectroscopy (CAMAS) lab; Idaho State University, Pocatello, ID</t>
  </si>
  <si>
    <t>Total Carbon error determined by the averaged difference of check standards</t>
  </si>
  <si>
    <r>
      <t>CAMAS on a Thermo Scientific, High Temperature Conversion Elemental Analyzer (TC-EA) interfaced to a Delta V Advantage mass spectrometer. Precision for both δ</t>
    </r>
    <r>
      <rPr>
        <vertAlign val="superscript"/>
        <sz val="11"/>
        <color theme="1"/>
        <rFont val="Calibri"/>
        <family val="2"/>
        <scheme val="minor"/>
      </rPr>
      <t>18</t>
    </r>
    <r>
      <rPr>
        <sz val="11"/>
        <color theme="1"/>
        <rFont val="Calibri"/>
        <family val="2"/>
        <scheme val="minor"/>
      </rPr>
      <t>O and δ</t>
    </r>
    <r>
      <rPr>
        <vertAlign val="superscript"/>
        <sz val="11"/>
        <color theme="1"/>
        <rFont val="Calibri"/>
        <family val="2"/>
        <scheme val="minor"/>
      </rPr>
      <t>2</t>
    </r>
    <r>
      <rPr>
        <sz val="11"/>
        <color theme="1"/>
        <rFont val="Calibri"/>
        <family val="2"/>
        <scheme val="minor"/>
      </rPr>
      <t>H was better than ±2.00‰ and ±0.2‰ respectively</t>
    </r>
  </si>
  <si>
    <t>H2-(8*18O)</t>
  </si>
  <si>
    <r>
      <t>a</t>
    </r>
    <r>
      <rPr>
        <vertAlign val="subscript"/>
        <sz val="11"/>
        <color rgb="FF222222"/>
        <rFont val="Calibri"/>
        <family val="2"/>
        <scheme val="minor"/>
      </rPr>
      <t>254</t>
    </r>
    <r>
      <rPr>
        <sz val="11"/>
        <color rgb="FF222222"/>
        <rFont val="Calibri"/>
        <family val="2"/>
        <scheme val="minor"/>
      </rPr>
      <t xml:space="preserve"> [m</t>
    </r>
    <r>
      <rPr>
        <vertAlign val="superscript"/>
        <sz val="11"/>
        <color rgb="FF222222"/>
        <rFont val="Calibri"/>
        <family val="2"/>
        <scheme val="minor"/>
      </rPr>
      <t>-1</t>
    </r>
    <r>
      <rPr>
        <sz val="11"/>
        <color rgb="FF222222"/>
        <rFont val="Calibri"/>
        <family val="2"/>
        <scheme val="minor"/>
      </rPr>
      <t>] = (UV absorbance at 254 nm) x 2.303 x 100</t>
    </r>
  </si>
  <si>
    <r>
      <t>Completed by the</t>
    </r>
    <r>
      <rPr>
        <sz val="11"/>
        <color theme="1"/>
        <rFont val="Calibri"/>
        <family val="2"/>
        <scheme val="minor"/>
      </rPr>
      <t xml:space="preserve"> Perdrial Environmental Biogeochemistry Lab at the University of Vermont (Burlington, VT)</t>
    </r>
    <r>
      <rPr>
        <sz val="11"/>
        <color rgb="FF222222"/>
        <rFont val="Calibri"/>
        <family val="2"/>
        <scheme val="minor"/>
      </rPr>
      <t>, these characteristics were measured using the Aqualog Fluorescence and Absorbance Spectrometer (Horiba, Irvine, CA, USA). The excitation (EX) wavelength range spanned from 250-600nm (increment 3nm) and emission (EM) ranged from 212-619 nm (increment 3.34 nm). All excitation emission matrices (EEMs) were blank-subtracted (nanopure water, resistivity 18MΩ cm</t>
    </r>
    <r>
      <rPr>
        <vertAlign val="superscript"/>
        <sz val="11"/>
        <color rgb="FF222222"/>
        <rFont val="Calibri"/>
        <family val="2"/>
        <scheme val="minor"/>
      </rPr>
      <t>-1</t>
    </r>
    <r>
      <rPr>
        <sz val="11"/>
        <color rgb="FF222222"/>
        <rFont val="Calibri"/>
        <family val="2"/>
        <scheme val="minor"/>
      </rPr>
      <t>), corrected for inner filter effects, and Raman-normalized (Ohno, 2002; Miller et al., 2010). All samples were diluted to absorbance values below 0.3 and we computed relevant indices, including the Fluorescence Index (FI, calculated as the intensity at Emission 470 nm divided by the intensity at Emission 520 nm for Excitation at 370 nm (Cory &amp; McKnight, 2005))</t>
    </r>
  </si>
  <si>
    <t>Data samples were collected in field, researchers collecting, and other field notes</t>
  </si>
  <si>
    <t>Murphy Creek 4/13/2016, 5/9/2016, and 6/16/2016</t>
  </si>
  <si>
    <t>Sodium</t>
  </si>
  <si>
    <t>Aluminum</t>
  </si>
  <si>
    <t>Silica</t>
  </si>
  <si>
    <t>Calcium</t>
  </si>
  <si>
    <t>Titanium</t>
  </si>
  <si>
    <t>Iron</t>
  </si>
  <si>
    <t>Zinc</t>
  </si>
  <si>
    <t>Strontium</t>
  </si>
  <si>
    <t>Barium</t>
  </si>
  <si>
    <t>Selenium</t>
  </si>
  <si>
    <t>Scandium</t>
  </si>
  <si>
    <t>Cations were measured by the Center for Archaeology, Materials and Applied Spectroscopy (CAMAS) lab (Idaho State University, Pocatello, ID) on a Thermo X-II 283 series Inductively Coupled Plasma Mass Spectrometer (ICP-MS) equipped with a Cetac 240-position 284 liquid autosampler (ThermoFisher Scientific). Dilutions were 1:10 sample to de-ionized water</t>
  </si>
  <si>
    <t>Site had no water and was dry (see "notes" column for field descriptions)</t>
  </si>
  <si>
    <t>Dissolved oxygen as a percent; YSI Dissolved Oxygen probe (Burlington, VT)</t>
  </si>
  <si>
    <t>pH measures with Oakton pH 110 Series probe (Vernon Hills, IL); calibrated at 4 ,7, and 10 standard solutions</t>
  </si>
  <si>
    <t>Cumulative Distance (m)</t>
  </si>
  <si>
    <t>Canpoy cover rank</t>
  </si>
  <si>
    <t>Canopy cover estimated from canopy coverage photo taken with fish-eye lens from channel bed of every other site; 0-25%=1, 25-50%=2, 50-75%=3, 75-100%=4 (measured July)</t>
  </si>
  <si>
    <t>Lohse lab at Idaho State University, Pocatello, ID</t>
  </si>
  <si>
    <t>ammonium measured as nitrogen on the Smart Chem 200 in the Lohse lab measured in milligrams N per liter</t>
  </si>
  <si>
    <t>nitrate measured as nitrogen on the  200 in the Lohse lab measured in milligrams N per liter</t>
  </si>
  <si>
    <t>phosphate measured as phosphorous on the  200 in the Lohse lab measured in milligrams P per liter</t>
  </si>
  <si>
    <t>Combined 23Na</t>
  </si>
  <si>
    <t>Combined 25Mg</t>
  </si>
  <si>
    <t>Combined 27Al</t>
  </si>
  <si>
    <t>Combined 29Si</t>
  </si>
  <si>
    <t>Required Field</t>
  </si>
  <si>
    <t>Metadata Field Name</t>
  </si>
  <si>
    <t>Instructions
(There are 7 required fields highlighted in red text.  The remaining 18 fields will assist others in finding, interpreting and citing your data.)</t>
  </si>
  <si>
    <t>Your Entry</t>
  </si>
  <si>
    <t>Y</t>
  </si>
  <si>
    <t>Title</t>
  </si>
  <si>
    <t>Enter a descriptive title you would use for a published article about this data, whether or not you plan to write such a publication.  If you already have an article, use that title.  (You are not required to publish an article by entering a title here.)</t>
  </si>
  <si>
    <t>Summary &amp; Purpose</t>
  </si>
  <si>
    <t>Enter an abstract or a brief statement of why you are creating this data.</t>
  </si>
  <si>
    <t>Authors</t>
  </si>
  <si>
    <t>Consider who might be the author(s) of a manuscript describing the dataset (likely PI, faculty, post-doc, or graduate student.  Please include as much information as possible, including name, title, affiliation and e-mail address,</t>
  </si>
  <si>
    <t>N</t>
  </si>
  <si>
    <t>Author Identifier</t>
  </si>
  <si>
    <t>Enter author(s) Open Research and Contributor ID, BioSketch or other unique identifier, if available.</t>
  </si>
  <si>
    <t>Date of Publication or Submission</t>
  </si>
  <si>
    <t>If this dataset was previously published or will be published with an article at a later date, please enter that date.  If left blank, this field will reflect the date the dataset was uploaded to the repository.</t>
  </si>
  <si>
    <t>on</t>
  </si>
  <si>
    <t>Recommended Citation</t>
  </si>
  <si>
    <t>Enter the citation you wish others to use when referencing your data.  If you do not enter a citation, ScholarWorks will generated a recommended citation for you.</t>
  </si>
  <si>
    <t>DOI</t>
  </si>
  <si>
    <t xml:space="preserve">If this dataset has a DOI assigned to it, please enter it here.  If you are requesting a DOI for this dataset, enter "Request".  If you do not want a DOI leave this field blank.  </t>
  </si>
  <si>
    <t>Request</t>
  </si>
  <si>
    <t>Publications Related to this Data</t>
  </si>
  <si>
    <t>List any other publications related to your dataset (for example, your findings manuscript).  Include urls, ISBN or other identifying information, if applicable.</t>
  </si>
  <si>
    <t>Funding Citation</t>
  </si>
  <si>
    <t xml:space="preserve">How was your work funded? List all sources of funding that supported your work, add the grant number if possible. </t>
  </si>
  <si>
    <t>Data Source Credits</t>
  </si>
  <si>
    <t>List any published data you are using and credit the source.  Include the source, version (number or date), url (if available) and DOI (if available).</t>
  </si>
  <si>
    <t>Single Dataset or Series?</t>
  </si>
  <si>
    <t>Is the dataset you are describing a single dataset (file) or a series of datasets (multiple files) that have the same specifications? Example: A climate data series with the same variables but over one year at one-day intervals would include 356 single datasets.  Please enter either Single or Series.</t>
  </si>
  <si>
    <t>Data Format</t>
  </si>
  <si>
    <t>Enter the format of the datasets and supporting documents (if any) that you are submitting.  For example, csv, pdf, txt, etc.  You may have multiple formats to list.</t>
  </si>
  <si>
    <t>Data Attributes</t>
  </si>
  <si>
    <t>Enter any information that will help someone understand what your dataset represents, how it was collected, processed and analyzed.  It is also important to make your data attributes understandable; for example, list the column headings and their meanings, along with formulas used to calculate other values, if applicable.  If you collected raw data, describe how they were collected, including instrument type and manufacturer.  You may include this information in an additional file or files.</t>
  </si>
  <si>
    <t>Map Area</t>
  </si>
  <si>
    <t>Specify the North, South, East and West boundaries of the area referenced by your data.  Please specify your Datum and Coordinate System, along with the coordinates.</t>
  </si>
  <si>
    <t>Map Location</t>
  </si>
  <si>
    <t>What geographic location does your dataset reference?  Enter a location such as Boise, Idaho, or enter point coordinates.  Please specify your Datum and Coordinate System, along with the coordinates.</t>
  </si>
  <si>
    <t>Murphy, Idaho NAD 1983 Zone 11N (West Extent: 511030.85, East Extent: 525725.85, North Extent: 4795947.63, and South Extent: 4767197.63)</t>
  </si>
  <si>
    <t>Time Period</t>
  </si>
  <si>
    <t>What is the time period represented by the data?  A point in time or a duration?  If it is a duration, please enter the range of dates.</t>
  </si>
  <si>
    <t>Update Frequency</t>
  </si>
  <si>
    <t>Do you expect changes, modifications or updates to your data? How often do you anticipate this will happen (e.g., daily, weekly, monthly, quarterly, annually, not planned or unknown.)</t>
  </si>
  <si>
    <t>Embargo Period</t>
  </si>
  <si>
    <t>You may publish your metadata without allowing public access to the dataset itself.  This is called an Embargo.  An embargo will ensure that you have time to publish your results in manuscripts before others can see your dataset; all they will be able to see is your metadata.  Please enter the length of embargo you are requesting: Six Months, One Year, Eighteen Months, Two Years or Indefinite.</t>
  </si>
  <si>
    <t>Human or Animal Subjects</t>
  </si>
  <si>
    <t>Does your dataset contain any information about Human or Animal Subjects? Please answer Yes, No or Not Sure.</t>
  </si>
  <si>
    <t>IRB Protocol</t>
  </si>
  <si>
    <t>If you answered yes to the question about Human or Animal Subjects, enter your IRB (Institutional Review Board) Protocol number for human subject data, and/or enter your AUP (Animal Use Protocol) number.  If you answered yes or not sure, enter None.  If you answered no, enter N/A.</t>
  </si>
  <si>
    <t>Privacy and Confidentiality Statement</t>
  </si>
  <si>
    <t xml:space="preserve">Enter any privacy and confidentiality statement required for the dataset you are publishing.  These restrictions may vary depending on funding and dataset content.  If there is any specific language your grant or program requires, enter it here. </t>
  </si>
  <si>
    <t>Use Restrictions</t>
  </si>
  <si>
    <t xml:space="preserve">Enter any use restrictions or acknowledgement requirements for the dataset you are publishing.  These restrictions may vary depending on funding and dataset content.  If there is any specific language your grant or program requires, enter it here.  </t>
  </si>
  <si>
    <t>Dataset &amp; Supporting Files</t>
  </si>
  <si>
    <t>Email your files or place them in Dropbox, Google Drive, or other shared accessible area, and notify your Data Manager.</t>
  </si>
  <si>
    <t>MacNeille, Ruth B.; Lohse, Kathleen A.; Godsey, Sarah E.; Perdrial, Julia; Baxter, Colden V. Influence of drying and wildfire on longitudinal chemistry patterns and processes of intermittent streams. (in review). Frontiers in Water.</t>
  </si>
  <si>
    <t>NSF RC CZO Cooperative Agreement #EAR 1331872 , USDA-ARS, and the Idaho State University Doctorate of Arts fellowship in biology.</t>
  </si>
  <si>
    <t>Series of datasets</t>
  </si>
  <si>
    <t>(.xlsx); (.csv); (.text)</t>
  </si>
  <si>
    <t>Please see data dictionary</t>
  </si>
  <si>
    <t>Murphy, Idaho</t>
  </si>
  <si>
    <t>April 2016-July 2016</t>
  </si>
  <si>
    <t>one year</t>
  </si>
  <si>
    <t>1. Use our data freely. All CZO Data Products* except those labelled Private** are released to the public and may be freely copied, distributed, edited, remixed, and built upon under the condition that you give acknowledgement as described below. 2. Give proper acknowledgement. Publications, models and data products that make use of these datasets must include proper acknowledgement, including citing datasets in a similar way to citing a journal article (i.e. author, title, year of publication, name of CZO “publisher”, edition or version, and URL or DOI access information. See http://www.datacite.org/whycitedata). 3.  Let us know how you will use the data. The dataset creators would appreciate hearing of any plans to use the dataset. Consider consultation or collaboration with dataset creators. *CZO Data Products. Defined as a data collected with any monetary or logistical support from a CZO.</t>
  </si>
  <si>
    <r>
      <rPr>
        <b/>
        <sz val="11"/>
        <color theme="1"/>
        <rFont val="Calibri"/>
        <family val="2"/>
        <scheme val="minor"/>
      </rPr>
      <t>Combined</t>
    </r>
    <r>
      <rPr>
        <sz val="11"/>
        <color theme="1"/>
        <rFont val="Calibri"/>
        <family val="2"/>
        <scheme val="minor"/>
      </rPr>
      <t xml:space="preserve"> (specifically applicable to Johnston Draw May data)</t>
    </r>
  </si>
  <si>
    <t>Canopy cover rank</t>
  </si>
  <si>
    <t>Combined 39K</t>
  </si>
  <si>
    <t>Combined 44Ca</t>
  </si>
  <si>
    <t>Combined 45Sc</t>
  </si>
  <si>
    <t>Temp Combined</t>
  </si>
  <si>
    <t>pH Combined</t>
  </si>
  <si>
    <t>DO mg/L Combined</t>
  </si>
  <si>
    <t>Combined DIC mg C/L</t>
  </si>
  <si>
    <t>Combined TN mg N/L</t>
  </si>
  <si>
    <t>Combined PO4 mg P/L</t>
  </si>
  <si>
    <t>Combined Chloride mg/L</t>
  </si>
  <si>
    <t>Combined 47Ti</t>
  </si>
  <si>
    <t>Combined 57Fe</t>
  </si>
  <si>
    <t>Combined 82Se</t>
  </si>
  <si>
    <t>Combined 137Ba</t>
  </si>
  <si>
    <t>Combined columns combine 5/16 and 5/17 data and were used in analysis</t>
  </si>
  <si>
    <t>Combined 88Sr</t>
  </si>
  <si>
    <t>Combined 66Zn</t>
  </si>
  <si>
    <t>Cations Combined</t>
  </si>
  <si>
    <t>Combined 2H</t>
  </si>
  <si>
    <t>Combined 18O</t>
  </si>
  <si>
    <t>Absorption Coefficient a254 [m^-1]</t>
  </si>
  <si>
    <t>Bottle [May 16]</t>
  </si>
  <si>
    <t>Bottle [May 17]</t>
  </si>
  <si>
    <t>Sample collection Time h:m [May 16]</t>
  </si>
  <si>
    <t>Sample collection Time h:m [May 17]</t>
  </si>
  <si>
    <r>
      <t xml:space="preserve">[May 16] </t>
    </r>
    <r>
      <rPr>
        <sz val="11"/>
        <color theme="1"/>
        <rFont val="Calibri"/>
        <family val="2"/>
        <scheme val="minor"/>
      </rPr>
      <t>or</t>
    </r>
    <r>
      <rPr>
        <b/>
        <sz val="11"/>
        <color theme="1"/>
        <rFont val="Calibri"/>
        <family val="2"/>
        <scheme val="minor"/>
      </rPr>
      <t xml:space="preserve"> [May 17] </t>
    </r>
    <r>
      <rPr>
        <sz val="11"/>
        <color theme="1"/>
        <rFont val="Calibri"/>
        <family val="2"/>
        <scheme val="minor"/>
      </rPr>
      <t>after JDC May tab data column title listed below</t>
    </r>
  </si>
  <si>
    <r>
      <t xml:space="preserve">Example: </t>
    </r>
    <r>
      <rPr>
        <b/>
        <sz val="11"/>
        <color theme="1"/>
        <rFont val="Calibri"/>
        <family val="2"/>
        <scheme val="minor"/>
      </rPr>
      <t>Combined Temp °C</t>
    </r>
    <r>
      <rPr>
        <sz val="11"/>
        <color theme="1"/>
        <rFont val="Calibri"/>
        <family val="2"/>
        <scheme val="minor"/>
      </rPr>
      <t>; indicated the combined data used for Johnston Draw Creek May data collected on</t>
    </r>
    <r>
      <rPr>
        <b/>
        <sz val="11"/>
        <color theme="1"/>
        <rFont val="Calibri"/>
        <family val="2"/>
        <scheme val="minor"/>
      </rPr>
      <t xml:space="preserve"> [May 16] </t>
    </r>
    <r>
      <rPr>
        <sz val="11"/>
        <color theme="1"/>
        <rFont val="Calibri"/>
        <family val="2"/>
        <scheme val="minor"/>
      </rPr>
      <t>and</t>
    </r>
    <r>
      <rPr>
        <b/>
        <sz val="11"/>
        <color theme="1"/>
        <rFont val="Calibri"/>
        <family val="2"/>
        <scheme val="minor"/>
      </rPr>
      <t xml:space="preserve"> [May 17]. </t>
    </r>
  </si>
  <si>
    <t>Corresponds to 50 m pool intervals labeled downstream (0 weir, higher numbers upstream direction); also notes if site was dry</t>
  </si>
  <si>
    <t xml:space="preserve">Tabs are labeled with watershed as either Johnston Draw Creek (JDC) or Murphy Creek (MC), month samples were collected (April, May or June), and year. </t>
  </si>
  <si>
    <t>Time in hours and minutes samples were collected on sample date</t>
  </si>
  <si>
    <t>Temperature in degrees Celsius collected with Oakton pH 110 Series probe (Vernon Hills, IL)</t>
  </si>
  <si>
    <t>Dissolved oxygen in mg/L; YSI Dissolved Oxygen probe (Burlington, VT)</t>
  </si>
  <si>
    <t>Propagated error for TC-DIC method and instrument error from UVM numbers</t>
  </si>
  <si>
    <t>Dissolved organic carbon concentrations run using non-purgeable organic carbon (NPOC)  method  run on the Shimadzu TOC_V analyzer in the Perdrial Lab at University of Vermont</t>
  </si>
  <si>
    <t>Total Nitrogen; blank corrected data for total nitrogen analyzed on the Shimadzu TOC-V in the Lohse lab at Idaho State University measured in milligrams N per liter</t>
  </si>
  <si>
    <t>Instrument error calculated by averaging check standard differences</t>
  </si>
  <si>
    <t>Absorption  coefficient a254 [m^-1]</t>
  </si>
  <si>
    <t>Magnesium</t>
  </si>
  <si>
    <t>Potassium</t>
  </si>
  <si>
    <t xml:space="preserve">data not available due to site was not found,  instrument error, or sample lost. </t>
  </si>
  <si>
    <t xml:space="preserve">Sites were delineated using GPS ~every 50 m upstream of a weir, and samples were collected by hand from the thalwag in upstream direction. Site 0 is the weir, and larger site numbers indicate a more upstream position in along the stream in the watershed. </t>
  </si>
  <si>
    <r>
      <t xml:space="preserve">Example: </t>
    </r>
    <r>
      <rPr>
        <b/>
        <sz val="11"/>
        <color theme="1"/>
        <rFont val="Calibri"/>
        <family val="2"/>
        <scheme val="minor"/>
      </rPr>
      <t>Temp °C [May 16]</t>
    </r>
    <r>
      <rPr>
        <sz val="11"/>
        <color theme="1"/>
        <rFont val="Calibri"/>
        <family val="2"/>
        <scheme val="minor"/>
      </rPr>
      <t xml:space="preserve"> or </t>
    </r>
    <r>
      <rPr>
        <b/>
        <sz val="11"/>
        <color theme="1"/>
        <rFont val="Calibri"/>
        <family val="2"/>
        <scheme val="minor"/>
      </rPr>
      <t>Temp °C [May 17]</t>
    </r>
    <r>
      <rPr>
        <sz val="11"/>
        <color theme="1"/>
        <rFont val="Calibri"/>
        <family val="2"/>
        <scheme val="minor"/>
      </rPr>
      <t xml:space="preserve"> Johnston Creek Draw May data was collected within 24 hours but on two consecutive days (May 16 and 17) due to logistical challenges and thus the data was collected on one of the two days indicated by </t>
    </r>
    <r>
      <rPr>
        <b/>
        <sz val="11"/>
        <color theme="1"/>
        <rFont val="Calibri"/>
        <family val="2"/>
        <scheme val="minor"/>
      </rPr>
      <t xml:space="preserve">[May 16] </t>
    </r>
    <r>
      <rPr>
        <sz val="11"/>
        <color theme="1"/>
        <rFont val="Calibri"/>
        <family val="2"/>
        <scheme val="minor"/>
      </rPr>
      <t xml:space="preserve">or </t>
    </r>
    <r>
      <rPr>
        <b/>
        <sz val="11"/>
        <color theme="1"/>
        <rFont val="Calibri"/>
        <family val="2"/>
        <scheme val="minor"/>
      </rPr>
      <t>[May 17]</t>
    </r>
    <r>
      <rPr>
        <sz val="11"/>
        <color theme="1"/>
        <rFont val="Calibri"/>
        <family val="2"/>
        <scheme val="minor"/>
      </rPr>
      <t xml:space="preserve">. Some overlap of sites was collected to compare differences between the sample times. </t>
    </r>
  </si>
  <si>
    <t xml:space="preserve">Samples were refrigerated until being filtered with in the lab within 72 hours of collection. See lab notes for specific filtering details. </t>
  </si>
  <si>
    <t xml:space="preserve">Specific laboratory analysis are listed under the definition of each column header. </t>
  </si>
  <si>
    <t>Temp °C [May 16]</t>
  </si>
  <si>
    <t>pH [May 16]</t>
  </si>
  <si>
    <t>DO% [May 16]</t>
  </si>
  <si>
    <t>DO mg/L [May 16]</t>
  </si>
  <si>
    <t>TC mg C/L [May 16]</t>
  </si>
  <si>
    <t>TIC mg C/L [May 16]</t>
  </si>
  <si>
    <t>TN mg N/L [May 16]</t>
  </si>
  <si>
    <t>NH4-N mg N/L [May 16]</t>
  </si>
  <si>
    <t>NO3-N mg N/L [May 16]</t>
  </si>
  <si>
    <t>PO4 mg P/L [May 16]</t>
  </si>
  <si>
    <t>Chloride mg/L [May 16]</t>
  </si>
  <si>
    <t>2H [May 16]</t>
  </si>
  <si>
    <t>18O [May 16]</t>
  </si>
  <si>
    <t>Excess D [May 16]</t>
  </si>
  <si>
    <t>FI (fluorescence index) [May 16]</t>
  </si>
  <si>
    <t>Absorbance 254 [May 16]</t>
  </si>
  <si>
    <t>23Na [May 16]</t>
  </si>
  <si>
    <t>25Mg [May 16]</t>
  </si>
  <si>
    <t>27Al [May 16]</t>
  </si>
  <si>
    <t>29Si [May 16]</t>
  </si>
  <si>
    <t>44Ca [May 16]</t>
  </si>
  <si>
    <t>39K [May 16]</t>
  </si>
  <si>
    <t>45Sc [May 16]</t>
  </si>
  <si>
    <t>47Ti [May 16]</t>
  </si>
  <si>
    <t>57Fe [May 16]</t>
  </si>
  <si>
    <t>66Zn [May 16]</t>
  </si>
  <si>
    <t>82Se [May 16]</t>
  </si>
  <si>
    <t>88Sr [May 16]</t>
  </si>
  <si>
    <t>137Ba [May 16]</t>
  </si>
  <si>
    <t>23Na [May 17]</t>
  </si>
  <si>
    <t>25Mg [May 17]</t>
  </si>
  <si>
    <t>29Si [May 17]</t>
  </si>
  <si>
    <t>137Ba [May 17]</t>
  </si>
  <si>
    <t>88Sr [May 17]</t>
  </si>
  <si>
    <t>82Se [May 17]</t>
  </si>
  <si>
    <t>57Fe [May 17]</t>
  </si>
  <si>
    <t>47Ti [May 17]</t>
  </si>
  <si>
    <t>45Sc [May 17]</t>
  </si>
  <si>
    <t>44Ca [May 17]</t>
  </si>
  <si>
    <t>39K [May 17]</t>
  </si>
  <si>
    <t>27Al [May 17]</t>
  </si>
  <si>
    <t>FI (fluorescence index) [May 17]</t>
  </si>
  <si>
    <t>Absorbance 254 [May 17]</t>
  </si>
  <si>
    <t>Excess D [May 17]</t>
  </si>
  <si>
    <t>18O [May 17]</t>
  </si>
  <si>
    <t>2H [May 17]</t>
  </si>
  <si>
    <t>Chloride mg/L [May 17]</t>
  </si>
  <si>
    <t>NO3-N mg N/L [May 17]</t>
  </si>
  <si>
    <t>PO4 mg P/L [May 17]</t>
  </si>
  <si>
    <t>NH4-N mg N/L [May 17]</t>
  </si>
  <si>
    <t>TN mg N/L [May 17]</t>
  </si>
  <si>
    <t>TIC mg C/L [May 17]</t>
  </si>
  <si>
    <t>TC Mc C/L [May 17]</t>
  </si>
  <si>
    <t>DO mg/L [May 17]</t>
  </si>
  <si>
    <t>DO% [May 17]</t>
  </si>
  <si>
    <t>pH [May 17]</t>
  </si>
  <si>
    <t>Temp °C [May 17]</t>
  </si>
  <si>
    <t>Combination of highest quality data from TC-DIC method from raw concentrations run by the Lohse lab and University of Vermont numbers run using non-purgeable organic carbon (NPOC) method both methods types run on Shimadzu TOC_V</t>
  </si>
  <si>
    <t xml:space="preserve">Stream drying and wildfire recovery surface water chemistry 2016 dataset: Temporally repeated high spatial scope sampling for intermittent streams Johnston Draw Creek and Murphy Creek at Reynolds Creek Critical Zone Observatory (RC CZO)  </t>
  </si>
  <si>
    <r>
      <rPr>
        <b/>
        <sz val="11"/>
        <rFont val="Calibri"/>
        <family val="2"/>
        <scheme val="minor"/>
      </rPr>
      <t>MacNeille, Ruth B.</t>
    </r>
    <r>
      <rPr>
        <sz val="11"/>
        <rFont val="Calibri"/>
        <family val="2"/>
        <scheme val="minor"/>
      </rPr>
      <t xml:space="preserve">,  Corresponding author, Doctorate of Arts (D.A.) graduate student in the department of Biological Sciences, Idaho State University, 921 S. 8th Ave, Stop 8007, Pocatello, ID 83209-8007, macnruth@isu.edu; </t>
    </r>
    <r>
      <rPr>
        <b/>
        <sz val="11"/>
        <rFont val="Calibri"/>
        <family val="2"/>
        <scheme val="minor"/>
      </rPr>
      <t>Lohse, Kathleen A.</t>
    </r>
    <r>
      <rPr>
        <sz val="11"/>
        <rFont val="Calibri"/>
        <family val="2"/>
        <scheme val="minor"/>
      </rPr>
      <t xml:space="preserve">, Reynolds Creek Critical Zone Observatory PI, Department of biological sciences, Idaho State University, 921 S. 8th Ave, Stop 8007, Pocatello, ID 83209-8007, klohse@isu.edu; </t>
    </r>
    <r>
      <rPr>
        <b/>
        <sz val="11"/>
        <rFont val="Calibri"/>
        <family val="2"/>
        <scheme val="minor"/>
      </rPr>
      <t>Prediral, Julia N.</t>
    </r>
    <r>
      <rPr>
        <sz val="11"/>
        <rFont val="Calibri"/>
        <family val="2"/>
        <scheme val="minor"/>
      </rPr>
      <t xml:space="preserve">, Faculty in the department of geology, University of Vermont, Delehanty Hall, 180 Colchester Ave, Burlington, Vermont, 05405, Jperdria@uvm.edu; </t>
    </r>
    <r>
      <rPr>
        <b/>
        <sz val="11"/>
        <rFont val="Calibri"/>
        <family val="2"/>
        <scheme val="minor"/>
      </rPr>
      <t>Godsey, Sarah E.</t>
    </r>
    <r>
      <rPr>
        <sz val="11"/>
        <rFont val="Calibri"/>
        <family val="2"/>
        <scheme val="minor"/>
      </rPr>
      <t xml:space="preserve">, Faculty in the department of geosciences, Idaho State University, 921 S. 8th Ave, Stop 8072, Pocatello, ID 83209-8072, godsey@isu.edu; </t>
    </r>
    <r>
      <rPr>
        <b/>
        <sz val="11"/>
        <rFont val="Calibri"/>
        <family val="2"/>
        <scheme val="minor"/>
      </rPr>
      <t>Baxter, Colden V.</t>
    </r>
    <r>
      <rPr>
        <sz val="11"/>
        <rFont val="Calibri"/>
        <family val="2"/>
        <scheme val="minor"/>
      </rPr>
      <t xml:space="preserve">, Faculty in the department of biological sciences, Idaho State University, 921 S. 8th Ave, Stop 8007, Pocatello, ID 83209-8007, baxtcold@isu.edu; </t>
    </r>
    <r>
      <rPr>
        <b/>
        <sz val="11"/>
        <rFont val="Calibri"/>
        <family val="2"/>
        <scheme val="minor"/>
      </rPr>
      <t>Seyfried, Mark S.</t>
    </r>
    <r>
      <rPr>
        <sz val="11"/>
        <rFont val="Calibri"/>
        <family val="2"/>
        <scheme val="minor"/>
      </rPr>
      <t>, Soil Scientist, USDA-ARS Northwest Watershed Research Center, Boise, ID 83712-7716, mseyfrie@nwrc.ars.usda.gov</t>
    </r>
  </si>
  <si>
    <t>MacNeille, Ruth B. OrchiD: 0000-0001-9983-5101; Lohse, Kathleen A. OrchiD: 0000-0003-1779-6773; Perdrial, Julia N. OrchiD: 0000-0002-2581-9341; Godsey, Sarah E., OrchiD: 0000-0001-6529-7886; Baxter, Colden V., OrchiD: N/A; Seyfried, Mark S., OrchiD: 0000-0001-8081-0713</t>
  </si>
  <si>
    <r>
      <t xml:space="preserve">MacNeille, Ruth B.; Lohse, Kathleen A.; Perdrial, Julia N.; Godsey, Sarah E.; Perdrial, Julia; Baxter, Colden V.; Seyfried, Mark S. (2020) </t>
    </r>
    <r>
      <rPr>
        <i/>
        <sz val="11"/>
        <rFont val="Calibri"/>
        <family val="2"/>
        <scheme val="minor"/>
      </rPr>
      <t xml:space="preserve">Stream drying and wildfire recovery surface water chemistry 2016 dataset: Temporally repeated high spatial scope sampling for intermittent streams Johnston Draw Creek and Murphy Creek at Reynolds Creek Critical Zone Observatory (RC CZO). </t>
    </r>
    <r>
      <rPr>
        <sz val="11"/>
        <rFont val="Calibri"/>
        <family val="2"/>
        <scheme val="minor"/>
      </rPr>
      <t xml:space="preserve">[Data set]. </t>
    </r>
    <r>
      <rPr>
        <i/>
        <sz val="11"/>
        <rFont val="Calibri"/>
        <family val="2"/>
        <scheme val="minor"/>
      </rPr>
      <t xml:space="preserve"> </t>
    </r>
  </si>
  <si>
    <t>Stream drying and wildfire are projected to increase with climate change in the western United States, and both are likely to influence the patterns and processes explaining stream chemistry. To investigate drying and wildfire effects on stream chemistry (carbon, nutrients, anions, cations, and isotopes), we examined seasonal drying in two intermittent streams in southwestern Idaho, one stream that was unburned and one that burned six months prior. We hypothesized that spatiotemporal patterns of stream chemistry would change due to increased evaporation, groundwater dominance, and autochthonous carbon production as water and carbon sources shifted from snowmelt to low flow conditions. With increased nutrients and sunlight available, we expected greater shifts in the burned stream. To capture spatial stream chemistry patterns, we sampled surface water for a suite of analytes in each stream longitudinally with a high spatial scope (50-meter intervals along ~2500 meters). To capture temporal variation during drying, we sampled each stream in April, May, and June (2016). Patterns and processes influencing stream chemistry were generally similar in both streams, but some were amplified in the burned stream. Mean dissolved inorganic carbon (DIC) concentrations increased with drying by 22% in the unburned and by 3-fold in the burned stream. In contrast, mean total nitrogen (TN) concentrations decreased in both streams, with a 16% TN decrease (mostly DON) in the unburned stream and a 5-fold TN decrease (mostly nitrate) in the burned stream. Contrary to expectations, dissolved organic carbon (DOC) concentrations were longitudinally variable but relatively less temporally variant. In addition, we found weak evidence for evapoconcentration with drying. However, consistent with our expectations, both water isotopes and strontium-DIC ratios indicated stream water shifted towards groundwater-dominance, especially in the burned stream. Fluorescence and absorbance measurements showed considerable longitudinal variation in DOC sourcing with seasonal drying in both streams, and temporal shifts from autochthonous to allochthonous carbon sources in the burned stream. Our findings suggest that the effects of fire may magnify chemistry patterns but not the controls with stream drying. This empirical study contributes to advancing our conceptual stream models that incorporate stream drying, wildfire, and the interplay between them.</t>
  </si>
  <si>
    <t>Not planned, but possible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</si>
</sst>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mm;@"/>
    <numFmt numFmtId="165" formatCode="0.000"/>
    <numFmt numFmtId="166" formatCode="mm/dd/yy;@"/>
  </numFmts>
  <fonts count="28">
    <font>
      <sz val="11"/>
      <color theme="1"/>
      <name val="Calibri"/>
      <family val="2"/>
      <scheme val="minor"/>
    </font>
    <font>
      <b/>
      <sz val="11"/>
      <color theme="1"/>
      <name val="Calibri"/>
      <family val="2"/>
      <scheme val="minor"/>
    </font>
    <font>
      <b/>
      <sz val="16"/>
      <color theme="1"/>
      <name val="Calibri"/>
      <family val="2"/>
      <scheme val="minor"/>
    </font>
    <font>
      <sz val="10"/>
      <color theme="1"/>
      <name val="Arial"/>
      <family val="2"/>
    </font>
    <font>
      <b/>
      <u/>
      <sz val="16"/>
      <color theme="1"/>
      <name val="Calibri"/>
      <family val="2"/>
      <scheme val="minor"/>
    </font>
    <font>
      <sz val="10"/>
      <name val="Arial"/>
      <family val="2"/>
    </font>
    <font>
      <b/>
      <sz val="10"/>
      <name val="Arial"/>
      <family val="2"/>
    </font>
    <font>
      <sz val="11"/>
      <color theme="1"/>
      <name val="Calibri"/>
      <family val="2"/>
      <scheme val="minor"/>
    </font>
    <font>
      <sz val="11"/>
      <color rgb="FF000000"/>
      <name val="Calibri"/>
      <family val="2"/>
      <scheme val="minor"/>
    </font>
    <font>
      <sz val="8"/>
      <color theme="1"/>
      <name val="Arial"/>
      <family val="2"/>
    </font>
    <font>
      <sz val="11"/>
      <color rgb="FF000000"/>
      <name val="Calibri"/>
      <family val="2"/>
    </font>
    <font>
      <b/>
      <u/>
      <sz val="11"/>
      <color theme="1"/>
      <name val="Calibri"/>
      <family val="2"/>
      <scheme val="minor"/>
    </font>
    <font>
      <sz val="11"/>
      <color theme="1"/>
      <name val="Calibri (Body)_x0000_"/>
    </font>
    <font>
      <vertAlign val="superscript"/>
      <sz val="11"/>
      <color theme="1"/>
      <name val="Calibri"/>
      <family val="2"/>
      <scheme val="minor"/>
    </font>
    <font>
      <sz val="11"/>
      <color rgb="FF222222"/>
      <name val="Calibri"/>
      <family val="2"/>
      <scheme val="minor"/>
    </font>
    <font>
      <vertAlign val="subscript"/>
      <sz val="11"/>
      <color rgb="FF222222"/>
      <name val="Calibri"/>
      <family val="2"/>
      <scheme val="minor"/>
    </font>
    <font>
      <vertAlign val="superscript"/>
      <sz val="11"/>
      <color rgb="FF222222"/>
      <name val="Calibri"/>
      <family val="2"/>
      <scheme val="minor"/>
    </font>
    <font>
      <b/>
      <sz val="16"/>
      <color theme="1"/>
      <name val="Calibri (Body)_x0000_"/>
    </font>
    <font>
      <sz val="11"/>
      <color theme="1"/>
      <name val="Calibri"/>
      <family val="2"/>
    </font>
    <font>
      <b/>
      <sz val="12"/>
      <color rgb="FFC00000"/>
      <name val="Times New Roman"/>
      <family val="1"/>
    </font>
    <font>
      <b/>
      <sz val="12"/>
      <name val="Times New Roman"/>
      <family val="1"/>
    </font>
    <font>
      <b/>
      <sz val="11"/>
      <name val="Times New Roman"/>
      <family val="1"/>
    </font>
    <font>
      <sz val="12"/>
      <color rgb="FFC00000"/>
      <name val="Times New Roman"/>
      <family val="1"/>
    </font>
    <font>
      <sz val="11"/>
      <name val="Calibri"/>
      <family val="2"/>
      <scheme val="minor"/>
    </font>
    <font>
      <b/>
      <sz val="11"/>
      <name val="Calibri"/>
      <family val="2"/>
      <scheme val="minor"/>
    </font>
    <font>
      <sz val="12"/>
      <name val="Times New Roman"/>
      <family val="1"/>
    </font>
    <font>
      <i/>
      <sz val="11"/>
      <name val="Calibri"/>
      <family val="2"/>
      <scheme val="minor"/>
    </font>
    <font>
      <sz val="11"/>
      <color rgb="FF000000"/>
      <name val="Times New Roman"/>
      <family val="1"/>
    </font>
  </fonts>
  <fills count="17">
    <fill>
      <patternFill patternType="none"/>
    </fill>
    <fill>
      <patternFill patternType="gray125"/>
    </fill>
    <fill>
      <patternFill patternType="solid">
        <fgColor theme="4" tint="0.59999389629810485"/>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E884F2"/>
        <bgColor indexed="64"/>
      </patternFill>
    </fill>
    <fill>
      <patternFill patternType="solid">
        <fgColor rgb="FFFFC000"/>
        <bgColor indexed="64"/>
      </patternFill>
    </fill>
    <fill>
      <patternFill patternType="solid">
        <fgColor rgb="FF00B0F0"/>
        <bgColor indexed="64"/>
      </patternFill>
    </fill>
    <fill>
      <patternFill patternType="solid">
        <fgColor rgb="FF0DEDD2"/>
        <bgColor indexed="64"/>
      </patternFill>
    </fill>
    <fill>
      <patternFill patternType="solid">
        <fgColor rgb="FFCC66FF"/>
        <bgColor indexed="64"/>
      </patternFill>
    </fill>
    <fill>
      <patternFill patternType="solid">
        <fgColor theme="5" tint="0.79998168889431442"/>
        <bgColor indexed="64"/>
      </patternFill>
    </fill>
    <fill>
      <patternFill patternType="solid">
        <fgColor theme="0"/>
        <bgColor indexed="64"/>
      </patternFill>
    </fill>
    <fill>
      <patternFill patternType="solid">
        <fgColor theme="6"/>
        <bgColor indexed="64"/>
      </patternFill>
    </fill>
    <fill>
      <patternFill patternType="solid">
        <fgColor rgb="FFD8D8D8"/>
        <bgColor rgb="FFD8D8D8"/>
      </patternFill>
    </fill>
    <fill>
      <patternFill patternType="solid">
        <fgColor theme="0" tint="-0.14999847407452621"/>
        <bgColor indexed="64"/>
      </patternFill>
    </fill>
  </fills>
  <borders count="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thick">
        <color auto="1"/>
      </left>
      <right style="thick">
        <color auto="1"/>
      </right>
      <top style="thick">
        <color auto="1"/>
      </top>
      <bottom style="thick">
        <color auto="1"/>
      </bottom>
      <diagonal/>
    </border>
    <border>
      <left/>
      <right/>
      <top/>
      <bottom style="thick">
        <color auto="1"/>
      </bottom>
      <diagonal/>
    </border>
    <border>
      <left/>
      <right/>
      <top style="thick">
        <color auto="1"/>
      </top>
      <bottom/>
      <diagonal/>
    </border>
    <border>
      <left/>
      <right style="medium">
        <color auto="1"/>
      </right>
      <top/>
      <bottom style="thick">
        <color auto="1"/>
      </bottom>
      <diagonal/>
    </border>
    <border>
      <left style="medium">
        <color auto="1"/>
      </left>
      <right/>
      <top/>
      <bottom style="thick">
        <color auto="1"/>
      </bottom>
      <diagonal/>
    </border>
    <border>
      <left style="thick">
        <color auto="1"/>
      </left>
      <right/>
      <top/>
      <bottom/>
      <diagonal/>
    </border>
    <border>
      <left style="thick">
        <color auto="1"/>
      </left>
      <right/>
      <top/>
      <bottom style="thick">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top/>
      <bottom/>
      <diagonal/>
    </border>
    <border>
      <left style="thick">
        <color auto="1"/>
      </left>
      <right style="thick">
        <color auto="1"/>
      </right>
      <top style="thick">
        <color auto="1"/>
      </top>
      <bottom/>
      <diagonal/>
    </border>
    <border>
      <left style="medium">
        <color auto="1"/>
      </left>
      <right style="medium">
        <color auto="1"/>
      </right>
      <top/>
      <bottom style="thin">
        <color auto="1"/>
      </bottom>
      <diagonal/>
    </border>
    <border>
      <left style="thick">
        <color auto="1"/>
      </left>
      <right/>
      <top style="thick">
        <color auto="1"/>
      </top>
      <bottom/>
      <diagonal/>
    </border>
    <border>
      <left style="thick">
        <color auto="1"/>
      </left>
      <right/>
      <top style="thick">
        <color auto="1"/>
      </top>
      <bottom style="thick">
        <color auto="1"/>
      </bottom>
      <diagonal/>
    </border>
    <border>
      <left style="medium">
        <color auto="1"/>
      </left>
      <right style="medium">
        <color auto="1"/>
      </right>
      <top style="medium">
        <color auto="1"/>
      </top>
      <bottom style="thin">
        <color indexed="64"/>
      </bottom>
      <diagonal/>
    </border>
    <border>
      <left style="thin">
        <color indexed="64"/>
      </left>
      <right style="medium">
        <color auto="1"/>
      </right>
      <top/>
      <bottom style="thin">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auto="1"/>
      </left>
      <right/>
      <top style="medium">
        <color auto="1"/>
      </top>
      <bottom style="thin">
        <color indexed="64"/>
      </bottom>
      <diagonal/>
    </border>
    <border>
      <left style="medium">
        <color indexed="64"/>
      </left>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diagonal/>
    </border>
    <border>
      <left style="thin">
        <color indexed="64"/>
      </left>
      <right style="medium">
        <color auto="1"/>
      </right>
      <top style="medium">
        <color auto="1"/>
      </top>
      <bottom/>
      <diagonal/>
    </border>
    <border>
      <left style="medium">
        <color indexed="64"/>
      </left>
      <right style="thick">
        <color auto="1"/>
      </right>
      <top style="thick">
        <color auto="1"/>
      </top>
      <bottom style="thick">
        <color auto="1"/>
      </bottom>
      <diagonal/>
    </border>
    <border>
      <left style="thick">
        <color auto="1"/>
      </left>
      <right style="medium">
        <color indexed="64"/>
      </right>
      <top style="thick">
        <color auto="1"/>
      </top>
      <bottom style="thick">
        <color auto="1"/>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style="medium">
        <color theme="1"/>
      </right>
      <top/>
      <bottom style="medium">
        <color theme="1"/>
      </bottom>
      <diagonal/>
    </border>
    <border>
      <left/>
      <right/>
      <top style="medium">
        <color theme="1"/>
      </top>
      <bottom/>
      <diagonal/>
    </border>
    <border>
      <left style="thin">
        <color auto="1"/>
      </left>
      <right style="thin">
        <color auto="1"/>
      </right>
      <top style="medium">
        <color theme="1"/>
      </top>
      <bottom style="thin">
        <color auto="1"/>
      </bottom>
      <diagonal/>
    </border>
    <border>
      <left/>
      <right/>
      <top/>
      <bottom style="medium">
        <color theme="1"/>
      </bottom>
      <diagonal/>
    </border>
    <border>
      <left style="medium">
        <color theme="1"/>
      </left>
      <right style="thick">
        <color auto="1"/>
      </right>
      <top style="thick">
        <color auto="1"/>
      </top>
      <bottom/>
      <diagonal/>
    </border>
    <border>
      <left style="thick">
        <color auto="1"/>
      </left>
      <right style="medium">
        <color theme="1"/>
      </right>
      <top style="thick">
        <color auto="1"/>
      </top>
      <bottom style="thin">
        <color auto="1"/>
      </bottom>
      <diagonal/>
    </border>
    <border>
      <left style="medium">
        <color theme="1"/>
      </left>
      <right/>
      <top style="medium">
        <color auto="1"/>
      </top>
      <bottom/>
      <diagonal/>
    </border>
    <border>
      <left style="medium">
        <color auto="1"/>
      </left>
      <right/>
      <top style="thin">
        <color auto="1"/>
      </top>
      <bottom/>
      <diagonal/>
    </border>
    <border>
      <left style="medium">
        <color theme="1"/>
      </left>
      <right style="medium">
        <color theme="1"/>
      </right>
      <top style="medium">
        <color theme="1"/>
      </top>
      <bottom/>
      <diagonal/>
    </border>
    <border>
      <left style="medium">
        <color theme="1"/>
      </left>
      <right style="medium">
        <color theme="1"/>
      </right>
      <top/>
      <bottom/>
      <diagonal/>
    </border>
    <border>
      <left style="medium">
        <color theme="1"/>
      </left>
      <right style="medium">
        <color theme="1"/>
      </right>
      <top/>
      <bottom style="medium">
        <color theme="1"/>
      </bottom>
      <diagonal/>
    </border>
    <border>
      <left style="medium">
        <color theme="1"/>
      </left>
      <right/>
      <top style="medium">
        <color theme="1"/>
      </top>
      <bottom style="thin">
        <color auto="1"/>
      </bottom>
      <diagonal/>
    </border>
    <border>
      <left style="medium">
        <color theme="1"/>
      </left>
      <right/>
      <top style="thin">
        <color auto="1"/>
      </top>
      <bottom style="thin">
        <color auto="1"/>
      </bottom>
      <diagonal/>
    </border>
    <border>
      <left style="medium">
        <color theme="1"/>
      </left>
      <right/>
      <top style="thin">
        <color auto="1"/>
      </top>
      <bottom style="medium">
        <color theme="1"/>
      </bottom>
      <diagonal/>
    </border>
    <border>
      <left style="thin">
        <color auto="1"/>
      </left>
      <right style="thin">
        <color auto="1"/>
      </right>
      <top style="thin">
        <color auto="1"/>
      </top>
      <bottom/>
      <diagonal/>
    </border>
    <border>
      <left style="medium">
        <color auto="1"/>
      </left>
      <right style="thick">
        <color auto="1"/>
      </right>
      <top style="medium">
        <color auto="1"/>
      </top>
      <bottom/>
      <diagonal/>
    </border>
    <border>
      <left style="thick">
        <color auto="1"/>
      </left>
      <right style="thick">
        <color auto="1"/>
      </right>
      <top style="medium">
        <color auto="1"/>
      </top>
      <bottom/>
      <diagonal/>
    </border>
    <border>
      <left style="thick">
        <color auto="1"/>
      </left>
      <right/>
      <top style="medium">
        <color auto="1"/>
      </top>
      <bottom/>
      <diagonal/>
    </border>
    <border>
      <left style="medium">
        <color auto="1"/>
      </left>
      <right style="medium">
        <color auto="1"/>
      </right>
      <top style="medium">
        <color theme="1"/>
      </top>
      <bottom/>
      <diagonal/>
    </border>
    <border>
      <left style="medium">
        <color auto="1"/>
      </left>
      <right style="medium">
        <color theme="1"/>
      </right>
      <top style="medium">
        <color auto="1"/>
      </top>
      <bottom/>
      <diagonal/>
    </border>
    <border>
      <left style="medium">
        <color theme="1"/>
      </left>
      <right style="medium">
        <color auto="1"/>
      </right>
      <top style="medium">
        <color auto="1"/>
      </top>
      <bottom/>
      <diagonal/>
    </border>
    <border>
      <left style="medium">
        <color theme="1"/>
      </left>
      <right/>
      <top/>
      <bottom style="medium">
        <color auto="1"/>
      </bottom>
      <diagonal/>
    </border>
    <border>
      <left style="medium">
        <color auto="1"/>
      </left>
      <right style="thin">
        <color rgb="FF000000"/>
      </right>
      <top style="medium">
        <color auto="1"/>
      </top>
      <bottom style="medium">
        <color auto="1"/>
      </bottom>
      <diagonal/>
    </border>
    <border>
      <left style="thin">
        <color rgb="FF000000"/>
      </left>
      <right style="thin">
        <color rgb="FF000000"/>
      </right>
      <top style="medium">
        <color auto="1"/>
      </top>
      <bottom style="medium">
        <color auto="1"/>
      </bottom>
      <diagonal/>
    </border>
    <border>
      <left style="thin">
        <color rgb="FF000000"/>
      </left>
      <right style="medium">
        <color auto="1"/>
      </right>
      <top style="medium">
        <color auto="1"/>
      </top>
      <bottom style="medium">
        <color auto="1"/>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auto="1"/>
      </left>
      <right style="thin">
        <color auto="1"/>
      </right>
      <top style="thin">
        <color rgb="FF000000"/>
      </top>
      <bottom/>
      <diagonal/>
    </border>
  </borders>
  <cellStyleXfs count="3">
    <xf numFmtId="0" fontId="0" fillId="0" borderId="0"/>
    <xf numFmtId="0" fontId="9" fillId="0" borderId="0"/>
    <xf numFmtId="0" fontId="7" fillId="0" borderId="0"/>
  </cellStyleXfs>
  <cellXfs count="384">
    <xf numFmtId="0" fontId="0" fillId="0" borderId="0" xfId="0"/>
    <xf numFmtId="0" fontId="1" fillId="0" borderId="0" xfId="0" applyFont="1"/>
    <xf numFmtId="0" fontId="0" fillId="0" borderId="0" xfId="0" applyBorder="1"/>
    <xf numFmtId="0" fontId="0" fillId="0" borderId="6" xfId="0" applyBorder="1"/>
    <xf numFmtId="0" fontId="0" fillId="0" borderId="8" xfId="0" applyBorder="1"/>
    <xf numFmtId="0" fontId="0" fillId="0" borderId="9" xfId="0" applyBorder="1"/>
    <xf numFmtId="0" fontId="1" fillId="0" borderId="0" xfId="0" applyFont="1" applyAlignment="1"/>
    <xf numFmtId="0" fontId="0" fillId="0" borderId="5" xfId="0" applyBorder="1"/>
    <xf numFmtId="164" fontId="0" fillId="0" borderId="5" xfId="0" applyNumberFormat="1" applyFill="1" applyBorder="1"/>
    <xf numFmtId="164" fontId="0" fillId="0" borderId="0" xfId="0" applyNumberFormat="1" applyFill="1" applyBorder="1"/>
    <xf numFmtId="165" fontId="0" fillId="0" borderId="6" xfId="0" applyNumberFormat="1" applyBorder="1"/>
    <xf numFmtId="165" fontId="0" fillId="0" borderId="0" xfId="0" applyNumberFormat="1" applyBorder="1"/>
    <xf numFmtId="165" fontId="0" fillId="0" borderId="3" xfId="0" applyNumberFormat="1" applyBorder="1"/>
    <xf numFmtId="165" fontId="0" fillId="0" borderId="4" xfId="0" applyNumberFormat="1" applyBorder="1"/>
    <xf numFmtId="165" fontId="0" fillId="0" borderId="9" xfId="0" applyNumberFormat="1" applyBorder="1"/>
    <xf numFmtId="165" fontId="0" fillId="0" borderId="8" xfId="0" applyNumberFormat="1" applyBorder="1"/>
    <xf numFmtId="165" fontId="0" fillId="0" borderId="0" xfId="0" applyNumberFormat="1"/>
    <xf numFmtId="2" fontId="0" fillId="0" borderId="5" xfId="0" applyNumberFormat="1" applyBorder="1"/>
    <xf numFmtId="2" fontId="0" fillId="0" borderId="6" xfId="0" applyNumberFormat="1" applyBorder="1"/>
    <xf numFmtId="2" fontId="0" fillId="0" borderId="5" xfId="0" applyNumberFormat="1" applyFill="1" applyBorder="1"/>
    <xf numFmtId="2" fontId="0" fillId="0" borderId="0" xfId="0" applyNumberFormat="1" applyBorder="1"/>
    <xf numFmtId="2" fontId="0" fillId="0" borderId="2" xfId="0" applyNumberFormat="1" applyBorder="1"/>
    <xf numFmtId="2" fontId="0" fillId="0" borderId="3" xfId="0" applyNumberFormat="1" applyBorder="1"/>
    <xf numFmtId="2" fontId="0" fillId="0" borderId="4" xfId="0" applyNumberFormat="1" applyBorder="1"/>
    <xf numFmtId="2" fontId="0" fillId="0" borderId="0" xfId="0" applyNumberFormat="1" applyFill="1" applyBorder="1"/>
    <xf numFmtId="2" fontId="0" fillId="0" borderId="6" xfId="0" applyNumberFormat="1" applyFill="1" applyBorder="1"/>
    <xf numFmtId="2" fontId="0" fillId="0" borderId="7" xfId="0" applyNumberFormat="1" applyBorder="1"/>
    <xf numFmtId="2" fontId="0" fillId="0" borderId="9" xfId="0" applyNumberFormat="1" applyBorder="1"/>
    <xf numFmtId="2" fontId="0" fillId="0" borderId="8" xfId="0" applyNumberFormat="1" applyBorder="1"/>
    <xf numFmtId="2" fontId="0" fillId="0" borderId="8" xfId="0" applyNumberFormat="1" applyFill="1" applyBorder="1"/>
    <xf numFmtId="2" fontId="0" fillId="0" borderId="9" xfId="0" applyNumberFormat="1" applyFill="1" applyBorder="1"/>
    <xf numFmtId="2" fontId="0" fillId="0" borderId="0" xfId="0" applyNumberFormat="1"/>
    <xf numFmtId="2" fontId="1" fillId="0" borderId="0" xfId="0" applyNumberFormat="1" applyFont="1" applyBorder="1" applyAlignment="1"/>
    <xf numFmtId="2" fontId="0" fillId="0" borderId="0" xfId="0" applyNumberFormat="1" applyBorder="1" applyAlignment="1">
      <alignment horizontal="left" vertical="top"/>
    </xf>
    <xf numFmtId="2" fontId="1" fillId="0" borderId="6" xfId="0" applyNumberFormat="1" applyFont="1" applyBorder="1" applyAlignment="1"/>
    <xf numFmtId="0" fontId="0" fillId="0" borderId="14" xfId="0" applyBorder="1"/>
    <xf numFmtId="0" fontId="0" fillId="0" borderId="13" xfId="0" applyBorder="1"/>
    <xf numFmtId="0" fontId="2" fillId="11" borderId="1" xfId="0" applyFont="1" applyFill="1" applyBorder="1"/>
    <xf numFmtId="0" fontId="2" fillId="11" borderId="1" xfId="0" applyFont="1" applyFill="1" applyBorder="1" applyAlignment="1">
      <alignment horizontal="center"/>
    </xf>
    <xf numFmtId="0" fontId="2" fillId="11" borderId="1" xfId="0" applyFont="1" applyFill="1" applyBorder="1" applyAlignment="1">
      <alignment horizontal="center" vertical="top"/>
    </xf>
    <xf numFmtId="2" fontId="0" fillId="0" borderId="0" xfId="0" applyNumberFormat="1" applyFont="1" applyBorder="1" applyAlignment="1"/>
    <xf numFmtId="2" fontId="0" fillId="0" borderId="18" xfId="0" applyNumberFormat="1" applyBorder="1"/>
    <xf numFmtId="2" fontId="0" fillId="0" borderId="17" xfId="0" applyNumberFormat="1" applyBorder="1"/>
    <xf numFmtId="2" fontId="0" fillId="0" borderId="19" xfId="0" applyNumberFormat="1" applyBorder="1"/>
    <xf numFmtId="2" fontId="0" fillId="0" borderId="5" xfId="0" applyNumberFormat="1" applyFont="1" applyFill="1" applyBorder="1" applyAlignment="1">
      <alignment vertical="top"/>
    </xf>
    <xf numFmtId="2" fontId="0" fillId="0" borderId="20" xfId="0" applyNumberFormat="1" applyBorder="1"/>
    <xf numFmtId="2" fontId="0" fillId="0" borderId="21" xfId="0" applyNumberFormat="1" applyBorder="1"/>
    <xf numFmtId="2" fontId="6" fillId="0" borderId="16" xfId="0" applyNumberFormat="1" applyFont="1" applyBorder="1" applyAlignment="1">
      <alignment wrapText="1"/>
    </xf>
    <xf numFmtId="2" fontId="5" fillId="0" borderId="0" xfId="0" applyNumberFormat="1" applyFont="1" applyAlignment="1"/>
    <xf numFmtId="2" fontId="0" fillId="0" borderId="0" xfId="0" applyNumberFormat="1" applyFont="1" applyAlignment="1"/>
    <xf numFmtId="2" fontId="0" fillId="0" borderId="0" xfId="0" applyNumberFormat="1" applyFont="1" applyFill="1" applyBorder="1" applyAlignment="1"/>
    <xf numFmtId="2" fontId="0" fillId="0" borderId="23" xfId="0" applyNumberFormat="1" applyBorder="1"/>
    <xf numFmtId="2" fontId="0" fillId="0" borderId="28" xfId="0" applyNumberFormat="1" applyBorder="1"/>
    <xf numFmtId="4" fontId="0" fillId="0" borderId="0" xfId="0" applyNumberFormat="1" applyBorder="1"/>
    <xf numFmtId="4" fontId="0" fillId="0" borderId="8" xfId="0" applyNumberFormat="1" applyBorder="1"/>
    <xf numFmtId="164" fontId="0" fillId="0" borderId="7" xfId="0" applyNumberFormat="1" applyFill="1" applyBorder="1"/>
    <xf numFmtId="2" fontId="0" fillId="0" borderId="26" xfId="0" applyNumberFormat="1" applyBorder="1"/>
    <xf numFmtId="0" fontId="0" fillId="0" borderId="0" xfId="0" applyFont="1" applyBorder="1" applyAlignment="1"/>
    <xf numFmtId="2" fontId="5" fillId="0" borderId="0" xfId="0" applyNumberFormat="1" applyFont="1" applyBorder="1" applyAlignment="1"/>
    <xf numFmtId="0" fontId="0" fillId="0" borderId="7" xfId="0" applyBorder="1"/>
    <xf numFmtId="2" fontId="1" fillId="0" borderId="15" xfId="0" applyNumberFormat="1" applyFont="1" applyBorder="1" applyAlignment="1">
      <alignment wrapText="1"/>
    </xf>
    <xf numFmtId="2" fontId="1" fillId="0" borderId="1" xfId="0" applyNumberFormat="1" applyFont="1" applyBorder="1" applyAlignment="1">
      <alignment wrapText="1"/>
    </xf>
    <xf numFmtId="2" fontId="1" fillId="0" borderId="15" xfId="0" applyNumberFormat="1" applyFont="1" applyFill="1" applyBorder="1" applyAlignment="1">
      <alignment vertical="top" wrapText="1"/>
    </xf>
    <xf numFmtId="14" fontId="1" fillId="0" borderId="15" xfId="0" applyNumberFormat="1" applyFont="1" applyBorder="1" applyAlignment="1">
      <alignment wrapText="1"/>
    </xf>
    <xf numFmtId="2" fontId="1" fillId="0" borderId="1" xfId="0" applyNumberFormat="1" applyFont="1" applyFill="1" applyBorder="1" applyAlignment="1">
      <alignment vertical="top" wrapText="1"/>
    </xf>
    <xf numFmtId="165" fontId="1" fillId="0" borderId="15" xfId="0" applyNumberFormat="1" applyFont="1" applyBorder="1" applyAlignment="1">
      <alignment wrapText="1"/>
    </xf>
    <xf numFmtId="165" fontId="1" fillId="0" borderId="2" xfId="0" applyNumberFormat="1" applyFont="1" applyBorder="1" applyAlignment="1">
      <alignment wrapText="1"/>
    </xf>
    <xf numFmtId="165" fontId="1" fillId="0" borderId="1" xfId="0" applyNumberFormat="1" applyFont="1" applyBorder="1" applyAlignment="1">
      <alignment wrapText="1"/>
    </xf>
    <xf numFmtId="0" fontId="1" fillId="0" borderId="0" xfId="0" applyFont="1" applyAlignment="1">
      <alignment wrapText="1"/>
    </xf>
    <xf numFmtId="2" fontId="0" fillId="0" borderId="27" xfId="0" applyNumberFormat="1" applyBorder="1"/>
    <xf numFmtId="2" fontId="1" fillId="12" borderId="1" xfId="0" applyNumberFormat="1" applyFont="1" applyFill="1" applyBorder="1" applyAlignment="1">
      <alignment wrapText="1"/>
    </xf>
    <xf numFmtId="2" fontId="6" fillId="0" borderId="29" xfId="0" applyNumberFormat="1" applyFont="1" applyBorder="1" applyAlignment="1">
      <alignment wrapText="1"/>
    </xf>
    <xf numFmtId="2" fontId="1" fillId="12" borderId="15" xfId="0" applyNumberFormat="1" applyFont="1" applyFill="1" applyBorder="1" applyAlignment="1">
      <alignment wrapText="1"/>
    </xf>
    <xf numFmtId="0" fontId="0" fillId="0" borderId="15" xfId="0" applyBorder="1"/>
    <xf numFmtId="2" fontId="8" fillId="0" borderId="0" xfId="0" applyNumberFormat="1" applyFont="1" applyBorder="1" applyAlignment="1">
      <alignment horizontal="right"/>
    </xf>
    <xf numFmtId="14" fontId="1" fillId="0" borderId="2" xfId="0" applyNumberFormat="1" applyFont="1" applyBorder="1" applyAlignment="1">
      <alignment wrapText="1"/>
    </xf>
    <xf numFmtId="2" fontId="1" fillId="0" borderId="12" xfId="0" applyNumberFormat="1" applyFont="1" applyBorder="1" applyAlignment="1">
      <alignment wrapText="1"/>
    </xf>
    <xf numFmtId="165" fontId="1" fillId="0" borderId="10" xfId="0" applyNumberFormat="1" applyFont="1" applyBorder="1" applyAlignment="1">
      <alignment wrapText="1"/>
    </xf>
    <xf numFmtId="4" fontId="1" fillId="0" borderId="1" xfId="0" applyNumberFormat="1" applyFont="1" applyBorder="1" applyAlignment="1">
      <alignment wrapText="1"/>
    </xf>
    <xf numFmtId="2" fontId="1" fillId="0" borderId="11" xfId="0" applyNumberFormat="1" applyFont="1" applyBorder="1" applyAlignment="1">
      <alignment wrapText="1"/>
    </xf>
    <xf numFmtId="2" fontId="1" fillId="0" borderId="10" xfId="0" applyNumberFormat="1" applyFont="1" applyBorder="1" applyAlignment="1">
      <alignment wrapText="1"/>
    </xf>
    <xf numFmtId="2" fontId="2" fillId="11" borderId="1" xfId="0" applyNumberFormat="1" applyFont="1" applyFill="1" applyBorder="1" applyAlignment="1">
      <alignment horizontal="center"/>
    </xf>
    <xf numFmtId="2" fontId="1" fillId="0" borderId="0" xfId="0" applyNumberFormat="1" applyFont="1"/>
    <xf numFmtId="2" fontId="0" fillId="0" borderId="14" xfId="0" applyNumberFormat="1" applyBorder="1"/>
    <xf numFmtId="2" fontId="0" fillId="0" borderId="30" xfId="0" applyNumberFormat="1" applyBorder="1"/>
    <xf numFmtId="2" fontId="1" fillId="0" borderId="2" xfId="0" applyNumberFormat="1" applyFont="1" applyBorder="1" applyAlignment="1">
      <alignment wrapText="1"/>
    </xf>
    <xf numFmtId="2" fontId="1" fillId="0" borderId="0" xfId="0" applyNumberFormat="1" applyFont="1" applyAlignment="1">
      <alignment wrapText="1"/>
    </xf>
    <xf numFmtId="2" fontId="6" fillId="0" borderId="31" xfId="0" applyNumberFormat="1" applyFont="1" applyBorder="1" applyAlignment="1">
      <alignment wrapText="1"/>
    </xf>
    <xf numFmtId="2" fontId="6" fillId="0" borderId="32" xfId="0" applyNumberFormat="1" applyFont="1" applyBorder="1" applyAlignment="1">
      <alignment wrapText="1"/>
    </xf>
    <xf numFmtId="2" fontId="0" fillId="0" borderId="0" xfId="0" applyNumberFormat="1" applyAlignment="1"/>
    <xf numFmtId="0" fontId="0" fillId="0" borderId="0" xfId="0" applyFill="1"/>
    <xf numFmtId="0" fontId="8" fillId="0" borderId="0" xfId="0" applyFont="1"/>
    <xf numFmtId="2" fontId="0" fillId="13" borderId="24" xfId="0" applyNumberFormat="1" applyFont="1" applyFill="1" applyBorder="1"/>
    <xf numFmtId="2" fontId="0" fillId="13" borderId="24" xfId="0" applyNumberFormat="1" applyFill="1" applyBorder="1"/>
    <xf numFmtId="2" fontId="5" fillId="0" borderId="22" xfId="0" applyNumberFormat="1" applyFont="1" applyBorder="1" applyAlignment="1"/>
    <xf numFmtId="2" fontId="5" fillId="0" borderId="17" xfId="0" applyNumberFormat="1" applyFont="1" applyBorder="1" applyAlignment="1"/>
    <xf numFmtId="2" fontId="1" fillId="0" borderId="33" xfId="0" applyNumberFormat="1" applyFont="1" applyBorder="1" applyAlignment="1">
      <alignment wrapText="1"/>
    </xf>
    <xf numFmtId="0" fontId="0" fillId="0" borderId="14" xfId="0" applyFont="1" applyBorder="1" applyAlignment="1"/>
    <xf numFmtId="2" fontId="1" fillId="0" borderId="5" xfId="0" applyNumberFormat="1" applyFont="1" applyBorder="1" applyAlignment="1"/>
    <xf numFmtId="2" fontId="0" fillId="0" borderId="4" xfId="0" applyNumberFormat="1" applyFill="1" applyBorder="1"/>
    <xf numFmtId="0" fontId="0" fillId="0" borderId="24" xfId="0" applyBorder="1"/>
    <xf numFmtId="2" fontId="0" fillId="13" borderId="0" xfId="0" applyNumberFormat="1" applyFont="1" applyFill="1" applyBorder="1"/>
    <xf numFmtId="0" fontId="0" fillId="0" borderId="0" xfId="0" applyFont="1" applyBorder="1"/>
    <xf numFmtId="2" fontId="1" fillId="0" borderId="0" xfId="0" applyNumberFormat="1" applyFont="1" applyBorder="1" applyAlignment="1">
      <alignment wrapText="1"/>
    </xf>
    <xf numFmtId="2" fontId="0" fillId="0" borderId="3" xfId="0" applyNumberFormat="1" applyFill="1" applyBorder="1"/>
    <xf numFmtId="2" fontId="0" fillId="0" borderId="0" xfId="0" applyNumberFormat="1" applyFont="1" applyFill="1" applyBorder="1"/>
    <xf numFmtId="0" fontId="4" fillId="0" borderId="0" xfId="0" applyFont="1"/>
    <xf numFmtId="0" fontId="0" fillId="0" borderId="0" xfId="0" applyAlignment="1">
      <alignment horizontal="left"/>
    </xf>
    <xf numFmtId="0" fontId="0" fillId="0" borderId="0" xfId="0" applyAlignment="1">
      <alignment wrapText="1"/>
    </xf>
    <xf numFmtId="0" fontId="2" fillId="11" borderId="1" xfId="0" applyFont="1" applyFill="1" applyBorder="1" applyAlignment="1">
      <alignment horizontal="center" vertical="center" textRotation="90"/>
    </xf>
    <xf numFmtId="0" fontId="0" fillId="0" borderId="0" xfId="0" applyAlignment="1">
      <alignment textRotation="90"/>
    </xf>
    <xf numFmtId="2" fontId="1" fillId="0" borderId="2" xfId="0" applyNumberFormat="1" applyFont="1" applyBorder="1" applyAlignment="1">
      <alignment vertical="center" wrapText="1"/>
    </xf>
    <xf numFmtId="14" fontId="1" fillId="0" borderId="2" xfId="0" applyNumberFormat="1" applyFont="1" applyBorder="1" applyAlignment="1">
      <alignment vertical="center" wrapText="1"/>
    </xf>
    <xf numFmtId="0" fontId="0" fillId="0" borderId="6" xfId="0" applyBorder="1" applyAlignment="1">
      <alignment vertical="top" wrapText="1"/>
    </xf>
    <xf numFmtId="0" fontId="0" fillId="0" borderId="35" xfId="0" applyBorder="1" applyAlignment="1">
      <alignment vertical="top" wrapText="1"/>
    </xf>
    <xf numFmtId="0" fontId="0" fillId="0" borderId="36" xfId="0" applyBorder="1" applyAlignment="1">
      <alignment vertical="top" wrapText="1"/>
    </xf>
    <xf numFmtId="2" fontId="1" fillId="0" borderId="38" xfId="0" applyNumberFormat="1" applyFont="1" applyBorder="1" applyAlignment="1">
      <alignment vertical="center" wrapText="1"/>
    </xf>
    <xf numFmtId="0" fontId="0" fillId="0" borderId="39" xfId="0" applyBorder="1" applyAlignment="1">
      <alignment vertical="top" wrapText="1"/>
    </xf>
    <xf numFmtId="2" fontId="1" fillId="0" borderId="25" xfId="0" applyNumberFormat="1" applyFont="1" applyBorder="1" applyAlignment="1">
      <alignment vertical="center" wrapText="1"/>
    </xf>
    <xf numFmtId="0" fontId="0" fillId="0" borderId="34" xfId="0" applyBorder="1" applyAlignment="1">
      <alignment vertical="top" wrapText="1"/>
    </xf>
    <xf numFmtId="0" fontId="0" fillId="0" borderId="40" xfId="0" applyBorder="1" applyAlignment="1">
      <alignment vertical="top" wrapText="1"/>
    </xf>
    <xf numFmtId="0" fontId="0" fillId="0" borderId="0" xfId="0" applyFont="1" applyFill="1" applyBorder="1" applyAlignment="1">
      <alignment horizontal="left"/>
    </xf>
    <xf numFmtId="0" fontId="0" fillId="0" borderId="0" xfId="0" applyFont="1" applyBorder="1" applyAlignment="1">
      <alignment horizontal="left"/>
    </xf>
    <xf numFmtId="0" fontId="10" fillId="0" borderId="0" xfId="0" applyFont="1" applyBorder="1" applyAlignment="1">
      <alignment horizontal="left"/>
    </xf>
    <xf numFmtId="166" fontId="0" fillId="0" borderId="0" xfId="0" applyNumberFormat="1" applyFont="1" applyBorder="1" applyAlignment="1">
      <alignment horizontal="left"/>
    </xf>
    <xf numFmtId="0" fontId="0" fillId="0" borderId="0" xfId="0" applyNumberFormat="1" applyFont="1" applyBorder="1" applyAlignment="1">
      <alignment horizontal="left"/>
    </xf>
    <xf numFmtId="0" fontId="0" fillId="0" borderId="0" xfId="0" applyBorder="1" applyAlignment="1">
      <alignment horizontal="left"/>
    </xf>
    <xf numFmtId="166" fontId="0" fillId="0" borderId="0" xfId="0" applyNumberFormat="1" applyFont="1" applyFill="1" applyBorder="1" applyAlignment="1">
      <alignment horizontal="left"/>
    </xf>
    <xf numFmtId="0" fontId="4" fillId="0" borderId="15" xfId="0" applyFont="1" applyBorder="1"/>
    <xf numFmtId="0" fontId="0" fillId="0" borderId="14" xfId="0" applyBorder="1" applyAlignment="1">
      <alignment wrapText="1"/>
    </xf>
    <xf numFmtId="0" fontId="0" fillId="0" borderId="13" xfId="0" applyFont="1" applyBorder="1" applyAlignment="1">
      <alignment vertical="top"/>
    </xf>
    <xf numFmtId="0" fontId="12" fillId="0" borderId="14" xfId="0" applyFont="1" applyBorder="1"/>
    <xf numFmtId="0" fontId="0" fillId="0" borderId="14" xfId="0" applyFont="1" applyBorder="1" applyAlignment="1">
      <alignment wrapText="1"/>
    </xf>
    <xf numFmtId="0" fontId="0" fillId="0" borderId="13" xfId="0" applyFont="1" applyFill="1" applyBorder="1" applyAlignment="1">
      <alignment horizontal="left"/>
    </xf>
    <xf numFmtId="0" fontId="11" fillId="0" borderId="0" xfId="0" applyFont="1" applyBorder="1"/>
    <xf numFmtId="0" fontId="11" fillId="0" borderId="2" xfId="0" applyFont="1" applyBorder="1" applyAlignment="1">
      <alignment wrapText="1"/>
    </xf>
    <xf numFmtId="0" fontId="0" fillId="0" borderId="4" xfId="0" applyFont="1" applyBorder="1" applyAlignment="1">
      <alignment wrapText="1"/>
    </xf>
    <xf numFmtId="0" fontId="0" fillId="0" borderId="7" xfId="0" applyBorder="1" applyAlignment="1">
      <alignment textRotation="90"/>
    </xf>
    <xf numFmtId="0" fontId="0" fillId="0" borderId="9" xfId="0" applyBorder="1" applyAlignment="1">
      <alignment wrapText="1"/>
    </xf>
    <xf numFmtId="0" fontId="4" fillId="0" borderId="0" xfId="0" applyFont="1" applyAlignment="1">
      <alignment wrapText="1"/>
    </xf>
    <xf numFmtId="0" fontId="4" fillId="0" borderId="14" xfId="0" applyFont="1" applyBorder="1"/>
    <xf numFmtId="2" fontId="1" fillId="12" borderId="41" xfId="0" applyNumberFormat="1" applyFont="1" applyFill="1" applyBorder="1" applyAlignment="1">
      <alignment wrapText="1"/>
    </xf>
    <xf numFmtId="2" fontId="6" fillId="0" borderId="42" xfId="0" applyNumberFormat="1" applyFont="1" applyBorder="1" applyAlignment="1">
      <alignment wrapText="1"/>
    </xf>
    <xf numFmtId="2" fontId="6" fillId="0" borderId="43" xfId="0" applyNumberFormat="1" applyFont="1" applyBorder="1" applyAlignment="1">
      <alignment wrapText="1"/>
    </xf>
    <xf numFmtId="2" fontId="0" fillId="0" borderId="44" xfId="0" applyNumberFormat="1" applyBorder="1"/>
    <xf numFmtId="2" fontId="0" fillId="0" borderId="45" xfId="0" applyNumberFormat="1" applyBorder="1"/>
    <xf numFmtId="2" fontId="0" fillId="0" borderId="46" xfId="0" applyNumberFormat="1" applyBorder="1"/>
    <xf numFmtId="2" fontId="0" fillId="0" borderId="47" xfId="0" applyNumberFormat="1" applyBorder="1"/>
    <xf numFmtId="2" fontId="0" fillId="0" borderId="48" xfId="0" applyNumberFormat="1" applyBorder="1"/>
    <xf numFmtId="2" fontId="0" fillId="0" borderId="49" xfId="0" applyNumberFormat="1" applyBorder="1"/>
    <xf numFmtId="2" fontId="0" fillId="0" borderId="50" xfId="0" applyNumberFormat="1" applyBorder="1"/>
    <xf numFmtId="0" fontId="0" fillId="0" borderId="51" xfId="0" applyBorder="1"/>
    <xf numFmtId="2" fontId="0" fillId="0" borderId="46" xfId="0" applyNumberFormat="1" applyFill="1" applyBorder="1"/>
    <xf numFmtId="2" fontId="0" fillId="0" borderId="52" xfId="0" applyNumberFormat="1" applyBorder="1"/>
    <xf numFmtId="2" fontId="1" fillId="0" borderId="46" xfId="0" applyNumberFormat="1" applyFont="1" applyBorder="1" applyAlignment="1"/>
    <xf numFmtId="2" fontId="1" fillId="12" borderId="4" xfId="0" applyNumberFormat="1" applyFont="1" applyFill="1" applyBorder="1" applyAlignment="1">
      <alignment wrapText="1"/>
    </xf>
    <xf numFmtId="2" fontId="1" fillId="0" borderId="50" xfId="0" applyNumberFormat="1" applyFont="1" applyBorder="1" applyAlignment="1">
      <alignment wrapText="1"/>
    </xf>
    <xf numFmtId="2" fontId="1" fillId="0" borderId="56" xfId="0" applyNumberFormat="1" applyFont="1" applyBorder="1" applyAlignment="1">
      <alignment vertical="center" wrapText="1"/>
    </xf>
    <xf numFmtId="2" fontId="1" fillId="0" borderId="57" xfId="0" applyNumberFormat="1" applyFont="1" applyBorder="1" applyAlignment="1">
      <alignment vertical="center" wrapText="1"/>
    </xf>
    <xf numFmtId="2" fontId="1" fillId="0" borderId="58" xfId="0" applyNumberFormat="1" applyFont="1" applyBorder="1" applyAlignment="1">
      <alignment vertical="center" wrapText="1"/>
    </xf>
    <xf numFmtId="2" fontId="1" fillId="0" borderId="59" xfId="0" applyNumberFormat="1" applyFont="1" applyBorder="1" applyAlignment="1">
      <alignment vertical="center" wrapText="1"/>
    </xf>
    <xf numFmtId="165" fontId="1" fillId="0" borderId="58" xfId="0" applyNumberFormat="1" applyFont="1" applyBorder="1" applyAlignment="1">
      <alignment vertical="center" wrapText="1"/>
    </xf>
    <xf numFmtId="165" fontId="1" fillId="0" borderId="59" xfId="0" applyNumberFormat="1" applyFont="1" applyBorder="1" applyAlignment="1">
      <alignment vertical="center" wrapText="1"/>
    </xf>
    <xf numFmtId="0" fontId="0" fillId="0" borderId="45" xfId="0" applyBorder="1" applyAlignment="1">
      <alignment vertical="top" wrapText="1"/>
    </xf>
    <xf numFmtId="2" fontId="1" fillId="0" borderId="46" xfId="0" applyNumberFormat="1" applyFont="1" applyBorder="1" applyAlignment="1">
      <alignment vertical="center" wrapText="1"/>
    </xf>
    <xf numFmtId="0" fontId="0" fillId="0" borderId="47" xfId="0" applyBorder="1" applyAlignment="1">
      <alignment vertical="top" wrapText="1"/>
    </xf>
    <xf numFmtId="0" fontId="0" fillId="0" borderId="49" xfId="0" applyBorder="1" applyAlignment="1">
      <alignment vertical="top" wrapText="1"/>
    </xf>
    <xf numFmtId="0" fontId="0" fillId="0" borderId="57" xfId="0" applyBorder="1" applyAlignment="1">
      <alignment vertical="top" wrapText="1"/>
    </xf>
    <xf numFmtId="0" fontId="0" fillId="0" borderId="58" xfId="0" applyBorder="1" applyAlignment="1">
      <alignment vertical="top" wrapText="1"/>
    </xf>
    <xf numFmtId="0" fontId="14" fillId="0" borderId="45" xfId="0" applyFont="1" applyBorder="1" applyAlignment="1">
      <alignment vertical="top" wrapText="1"/>
    </xf>
    <xf numFmtId="0" fontId="14" fillId="0" borderId="47" xfId="0" applyFont="1" applyBorder="1" applyAlignment="1">
      <alignment vertical="top" wrapText="1"/>
    </xf>
    <xf numFmtId="2" fontId="6" fillId="0" borderId="57" xfId="0" applyNumberFormat="1" applyFont="1" applyBorder="1" applyAlignment="1">
      <alignment vertical="center" wrapText="1"/>
    </xf>
    <xf numFmtId="2" fontId="6" fillId="0" borderId="58" xfId="0" applyNumberFormat="1" applyFont="1" applyBorder="1" applyAlignment="1">
      <alignment vertical="center" wrapText="1"/>
    </xf>
    <xf numFmtId="0" fontId="14" fillId="0" borderId="47" xfId="0" applyFont="1" applyBorder="1" applyAlignment="1">
      <alignment vertical="top"/>
    </xf>
    <xf numFmtId="2" fontId="1" fillId="12" borderId="58" xfId="0" applyNumberFormat="1" applyFont="1" applyFill="1" applyBorder="1" applyAlignment="1">
      <alignment vertical="center" wrapText="1"/>
    </xf>
    <xf numFmtId="164" fontId="0" fillId="0" borderId="20" xfId="0" applyNumberFormat="1" applyFill="1" applyBorder="1"/>
    <xf numFmtId="2" fontId="0" fillId="0" borderId="50" xfId="0" applyNumberFormat="1" applyFont="1" applyBorder="1" applyAlignment="1"/>
    <xf numFmtId="2" fontId="1" fillId="0" borderId="45" xfId="0" applyNumberFormat="1" applyFont="1" applyBorder="1" applyAlignment="1"/>
    <xf numFmtId="2" fontId="1" fillId="0" borderId="47" xfId="0" applyNumberFormat="1" applyFont="1" applyBorder="1" applyAlignment="1"/>
    <xf numFmtId="164" fontId="0" fillId="0" borderId="44" xfId="0" applyNumberFormat="1" applyFill="1" applyBorder="1"/>
    <xf numFmtId="164" fontId="0" fillId="0" borderId="46" xfId="0" applyNumberFormat="1" applyFill="1" applyBorder="1"/>
    <xf numFmtId="164" fontId="0" fillId="0" borderId="48" xfId="0" applyNumberFormat="1" applyFill="1" applyBorder="1"/>
    <xf numFmtId="2" fontId="0" fillId="0" borderId="52" xfId="0" applyNumberFormat="1" applyFill="1" applyBorder="1"/>
    <xf numFmtId="0" fontId="11" fillId="0" borderId="5" xfId="0" applyFont="1" applyBorder="1" applyAlignment="1">
      <alignment wrapText="1"/>
    </xf>
    <xf numFmtId="0" fontId="0" fillId="0" borderId="6" xfId="0" applyFont="1" applyBorder="1" applyAlignment="1">
      <alignment wrapText="1"/>
    </xf>
    <xf numFmtId="2" fontId="8" fillId="0" borderId="46" xfId="0" applyNumberFormat="1" applyFont="1" applyBorder="1" applyAlignment="1">
      <alignment horizontal="right"/>
    </xf>
    <xf numFmtId="2" fontId="8" fillId="0" borderId="47" xfId="0" applyNumberFormat="1" applyFont="1" applyBorder="1" applyAlignment="1">
      <alignment horizontal="right"/>
    </xf>
    <xf numFmtId="164" fontId="0" fillId="0" borderId="3" xfId="0" applyNumberFormat="1" applyFill="1" applyBorder="1"/>
    <xf numFmtId="2" fontId="1" fillId="0" borderId="4" xfId="0" applyNumberFormat="1" applyFont="1" applyBorder="1" applyAlignment="1">
      <alignment wrapText="1"/>
    </xf>
    <xf numFmtId="2" fontId="8" fillId="0" borderId="0" xfId="0" applyNumberFormat="1" applyFont="1"/>
    <xf numFmtId="2" fontId="6" fillId="0" borderId="64" xfId="0" applyNumberFormat="1" applyFont="1" applyBorder="1" applyAlignment="1">
      <alignment wrapText="1"/>
    </xf>
    <xf numFmtId="2" fontId="6" fillId="0" borderId="65" xfId="0" applyNumberFormat="1" applyFont="1" applyBorder="1" applyAlignment="1">
      <alignment wrapText="1"/>
    </xf>
    <xf numFmtId="2" fontId="6" fillId="0" borderId="66" xfId="0" applyNumberFormat="1" applyFont="1" applyBorder="1" applyAlignment="1">
      <alignment wrapText="1"/>
    </xf>
    <xf numFmtId="2" fontId="5" fillId="0" borderId="44" xfId="0" applyNumberFormat="1" applyFont="1" applyBorder="1" applyAlignment="1"/>
    <xf numFmtId="2" fontId="5" fillId="0" borderId="50" xfId="0" applyNumberFormat="1" applyFont="1" applyBorder="1" applyAlignment="1"/>
    <xf numFmtId="2" fontId="5" fillId="0" borderId="45" xfId="0" applyNumberFormat="1" applyFont="1" applyBorder="1" applyAlignment="1"/>
    <xf numFmtId="2" fontId="5" fillId="0" borderId="46" xfId="0" applyNumberFormat="1" applyFont="1" applyBorder="1" applyAlignment="1"/>
    <xf numFmtId="2" fontId="5" fillId="0" borderId="47" xfId="0" applyNumberFormat="1" applyFont="1" applyBorder="1" applyAlignment="1"/>
    <xf numFmtId="2" fontId="8" fillId="0" borderId="0" xfId="0" applyNumberFormat="1" applyFont="1" applyBorder="1"/>
    <xf numFmtId="2" fontId="8" fillId="0" borderId="47" xfId="0" applyNumberFormat="1" applyFont="1" applyBorder="1"/>
    <xf numFmtId="2" fontId="5" fillId="0" borderId="49" xfId="0" applyNumberFormat="1" applyFont="1" applyBorder="1" applyAlignment="1"/>
    <xf numFmtId="2" fontId="1" fillId="0" borderId="15" xfId="0" applyNumberFormat="1" applyFont="1" applyFill="1" applyBorder="1" applyAlignment="1">
      <alignment wrapText="1"/>
    </xf>
    <xf numFmtId="2" fontId="0" fillId="0" borderId="47" xfId="0" applyNumberFormat="1" applyFill="1" applyBorder="1"/>
    <xf numFmtId="2" fontId="0" fillId="0" borderId="67" xfId="0" applyNumberFormat="1" applyBorder="1"/>
    <xf numFmtId="165" fontId="0" fillId="0" borderId="46" xfId="0" applyNumberFormat="1" applyBorder="1"/>
    <xf numFmtId="165" fontId="0" fillId="0" borderId="47" xfId="0" applyNumberFormat="1" applyBorder="1"/>
    <xf numFmtId="2" fontId="0" fillId="0" borderId="44" xfId="0" applyNumberFormat="1" applyFill="1" applyBorder="1"/>
    <xf numFmtId="2" fontId="0" fillId="0" borderId="50" xfId="0" applyNumberFormat="1" applyFill="1" applyBorder="1"/>
    <xf numFmtId="165" fontId="0" fillId="0" borderId="50" xfId="0" applyNumberFormat="1" applyFill="1" applyBorder="1"/>
    <xf numFmtId="165" fontId="0" fillId="0" borderId="45" xfId="0" applyNumberFormat="1" applyFill="1" applyBorder="1"/>
    <xf numFmtId="165" fontId="0" fillId="0" borderId="0" xfId="0" applyNumberFormat="1" applyFill="1" applyBorder="1"/>
    <xf numFmtId="165" fontId="0" fillId="0" borderId="47" xfId="0" applyNumberFormat="1" applyFill="1" applyBorder="1"/>
    <xf numFmtId="165" fontId="0" fillId="0" borderId="46" xfId="0" applyNumberFormat="1" applyFill="1" applyBorder="1"/>
    <xf numFmtId="2" fontId="0" fillId="0" borderId="48" xfId="0" applyNumberFormat="1" applyFill="1" applyBorder="1"/>
    <xf numFmtId="2" fontId="0" fillId="0" borderId="49" xfId="0" applyNumberFormat="1" applyFill="1" applyBorder="1"/>
    <xf numFmtId="2" fontId="0" fillId="0" borderId="0" xfId="0" applyNumberFormat="1" applyFill="1"/>
    <xf numFmtId="165" fontId="0" fillId="0" borderId="0" xfId="0" applyNumberFormat="1" applyFill="1"/>
    <xf numFmtId="2" fontId="0" fillId="13" borderId="51" xfId="0" applyNumberFormat="1" applyFill="1" applyBorder="1"/>
    <xf numFmtId="0" fontId="0" fillId="0" borderId="46" xfId="0" applyBorder="1"/>
    <xf numFmtId="0" fontId="0" fillId="0" borderId="58" xfId="0" applyBorder="1"/>
    <xf numFmtId="2" fontId="1" fillId="0" borderId="57" xfId="0" applyNumberFormat="1" applyFont="1" applyFill="1" applyBorder="1" applyAlignment="1">
      <alignment vertical="center" wrapText="1"/>
    </xf>
    <xf numFmtId="0" fontId="0" fillId="0" borderId="59" xfId="0" applyBorder="1"/>
    <xf numFmtId="2" fontId="1" fillId="0" borderId="69" xfId="0" applyNumberFormat="1" applyFont="1" applyFill="1" applyBorder="1" applyAlignment="1">
      <alignment vertical="top" wrapText="1"/>
    </xf>
    <xf numFmtId="2" fontId="1" fillId="0" borderId="68" xfId="0" applyNumberFormat="1" applyFont="1" applyBorder="1" applyAlignment="1">
      <alignment wrapText="1"/>
    </xf>
    <xf numFmtId="2" fontId="0" fillId="0" borderId="50" xfId="0" applyNumberFormat="1" applyFont="1" applyFill="1" applyBorder="1"/>
    <xf numFmtId="0" fontId="0" fillId="0" borderId="0" xfId="0" applyFill="1" applyBorder="1"/>
    <xf numFmtId="0" fontId="0" fillId="0" borderId="2" xfId="0" applyNumberFormat="1" applyBorder="1"/>
    <xf numFmtId="0" fontId="0" fillId="0" borderId="3" xfId="0" applyNumberFormat="1" applyBorder="1"/>
    <xf numFmtId="0" fontId="0" fillId="0" borderId="5" xfId="0" applyNumberFormat="1" applyBorder="1"/>
    <xf numFmtId="0" fontId="0" fillId="0" borderId="0" xfId="0" applyNumberFormat="1" applyBorder="1"/>
    <xf numFmtId="0" fontId="0" fillId="0" borderId="28" xfId="0" applyNumberFormat="1" applyBorder="1"/>
    <xf numFmtId="0" fontId="0" fillId="0" borderId="7" xfId="0" applyNumberFormat="1" applyBorder="1"/>
    <xf numFmtId="0" fontId="0" fillId="0" borderId="8" xfId="0" applyNumberFormat="1" applyBorder="1"/>
    <xf numFmtId="165" fontId="0" fillId="0" borderId="5" xfId="0" applyNumberFormat="1" applyFont="1" applyFill="1" applyBorder="1" applyAlignment="1"/>
    <xf numFmtId="165" fontId="0" fillId="0" borderId="0" xfId="0" applyNumberFormat="1" applyFont="1" applyFill="1" applyAlignment="1"/>
    <xf numFmtId="165" fontId="0" fillId="0" borderId="0" xfId="0" applyNumberFormat="1" applyFont="1" applyFill="1" applyBorder="1" applyAlignment="1"/>
    <xf numFmtId="165" fontId="3" fillId="0" borderId="5" xfId="0" applyNumberFormat="1" applyFont="1" applyFill="1" applyBorder="1" applyAlignment="1"/>
    <xf numFmtId="165" fontId="8" fillId="0" borderId="0" xfId="0" applyNumberFormat="1" applyFont="1"/>
    <xf numFmtId="165" fontId="8" fillId="0" borderId="0" xfId="0" applyNumberFormat="1" applyFont="1" applyFill="1" applyAlignment="1"/>
    <xf numFmtId="165" fontId="0" fillId="0" borderId="7" xfId="0" applyNumberFormat="1" applyFont="1" applyFill="1" applyBorder="1" applyAlignment="1"/>
    <xf numFmtId="165" fontId="0" fillId="0" borderId="8" xfId="0" applyNumberFormat="1" applyFont="1" applyFill="1" applyBorder="1" applyAlignment="1"/>
    <xf numFmtId="0" fontId="19" fillId="0" borderId="71" xfId="0" applyFont="1" applyBorder="1" applyAlignment="1">
      <alignment horizontal="center" vertical="center" wrapText="1"/>
    </xf>
    <xf numFmtId="0" fontId="0" fillId="0" borderId="0" xfId="0" applyFont="1" applyAlignment="1"/>
    <xf numFmtId="0" fontId="22" fillId="0" borderId="74" xfId="0" applyFont="1" applyBorder="1" applyAlignment="1">
      <alignment horizontal="center" wrapText="1"/>
    </xf>
    <xf numFmtId="0" fontId="22" fillId="15" borderId="77" xfId="0" applyFont="1" applyFill="1" applyBorder="1" applyAlignment="1">
      <alignment horizontal="center" wrapText="1"/>
    </xf>
    <xf numFmtId="0" fontId="22" fillId="0" borderId="77" xfId="0" applyFont="1" applyBorder="1" applyAlignment="1">
      <alignment horizontal="center" wrapText="1"/>
    </xf>
    <xf numFmtId="0" fontId="25" fillId="15" borderId="77" xfId="0" applyFont="1" applyFill="1" applyBorder="1" applyAlignment="1">
      <alignment horizontal="center" wrapText="1"/>
    </xf>
    <xf numFmtId="0" fontId="25" fillId="0" borderId="77" xfId="0" applyFont="1" applyBorder="1" applyAlignment="1">
      <alignment horizontal="center" wrapText="1"/>
    </xf>
    <xf numFmtId="0" fontId="0" fillId="0" borderId="0" xfId="0" applyFont="1"/>
    <xf numFmtId="0" fontId="1" fillId="0" borderId="3" xfId="0" applyFont="1" applyBorder="1"/>
    <xf numFmtId="0" fontId="1" fillId="0" borderId="0" xfId="0" applyFont="1" applyBorder="1"/>
    <xf numFmtId="0" fontId="0" fillId="0" borderId="8" xfId="0" applyBorder="1" applyAlignment="1">
      <alignment horizontal="left" wrapText="1"/>
    </xf>
    <xf numFmtId="1" fontId="1" fillId="0" borderId="15" xfId="0" applyNumberFormat="1" applyFont="1" applyBorder="1" applyAlignment="1">
      <alignment wrapText="1"/>
    </xf>
    <xf numFmtId="1" fontId="0" fillId="0" borderId="44" xfId="0" applyNumberFormat="1" applyBorder="1"/>
    <xf numFmtId="1" fontId="0" fillId="0" borderId="45" xfId="0" applyNumberFormat="1" applyBorder="1"/>
    <xf numFmtId="1" fontId="0" fillId="0" borderId="46" xfId="0" applyNumberFormat="1" applyBorder="1"/>
    <xf numFmtId="1" fontId="0" fillId="0" borderId="47" xfId="0" applyNumberFormat="1" applyBorder="1"/>
    <xf numFmtId="1" fontId="0" fillId="0" borderId="48" xfId="0" applyNumberFormat="1" applyBorder="1"/>
    <xf numFmtId="1" fontId="0" fillId="0" borderId="49" xfId="0" applyNumberFormat="1" applyBorder="1"/>
    <xf numFmtId="1" fontId="0" fillId="0" borderId="0" xfId="0" applyNumberFormat="1"/>
    <xf numFmtId="1" fontId="0" fillId="0" borderId="57" xfId="0" applyNumberFormat="1" applyBorder="1"/>
    <xf numFmtId="1" fontId="0" fillId="0" borderId="58" xfId="0" applyNumberFormat="1" applyBorder="1"/>
    <xf numFmtId="1" fontId="0" fillId="0" borderId="59" xfId="0" applyNumberFormat="1" applyBorder="1"/>
    <xf numFmtId="1" fontId="0" fillId="0" borderId="0" xfId="0" applyNumberFormat="1" applyBorder="1"/>
    <xf numFmtId="1" fontId="0" fillId="0" borderId="8" xfId="0" applyNumberFormat="1" applyBorder="1"/>
    <xf numFmtId="1" fontId="1" fillId="0" borderId="63" xfId="0" applyNumberFormat="1" applyFont="1" applyBorder="1" applyAlignment="1">
      <alignment wrapText="1"/>
    </xf>
    <xf numFmtId="1" fontId="0" fillId="0" borderId="50" xfId="0" applyNumberFormat="1" applyBorder="1"/>
    <xf numFmtId="1" fontId="0" fillId="0" borderId="52" xfId="0" applyNumberFormat="1" applyBorder="1"/>
    <xf numFmtId="164" fontId="1" fillId="0" borderId="15" xfId="0" applyNumberFormat="1" applyFont="1" applyFill="1" applyBorder="1" applyAlignment="1">
      <alignment vertical="top" wrapText="1"/>
    </xf>
    <xf numFmtId="164" fontId="0" fillId="0" borderId="46" xfId="0" applyNumberFormat="1" applyBorder="1"/>
    <xf numFmtId="164" fontId="0" fillId="0" borderId="0" xfId="0" applyNumberFormat="1"/>
    <xf numFmtId="0" fontId="1" fillId="0" borderId="0" xfId="0" applyFont="1" applyBorder="1" applyAlignment="1">
      <alignment wrapText="1"/>
    </xf>
    <xf numFmtId="1" fontId="1" fillId="0" borderId="1" xfId="0" applyNumberFormat="1" applyFont="1" applyBorder="1" applyAlignment="1">
      <alignment wrapText="1"/>
    </xf>
    <xf numFmtId="1" fontId="0" fillId="0" borderId="5" xfId="0" applyNumberFormat="1" applyBorder="1"/>
    <xf numFmtId="1" fontId="0" fillId="0" borderId="7" xfId="0" applyNumberFormat="1" applyBorder="1"/>
    <xf numFmtId="1" fontId="1" fillId="0" borderId="10" xfId="0" applyNumberFormat="1" applyFont="1" applyBorder="1" applyAlignment="1">
      <alignment wrapText="1"/>
    </xf>
    <xf numFmtId="1" fontId="0" fillId="0" borderId="3" xfId="0" applyNumberFormat="1" applyBorder="1"/>
    <xf numFmtId="1" fontId="0" fillId="0" borderId="5" xfId="0" applyNumberFormat="1" applyFont="1" applyBorder="1" applyAlignment="1"/>
    <xf numFmtId="1" fontId="1" fillId="0" borderId="0" xfId="0" applyNumberFormat="1" applyFont="1" applyBorder="1" applyAlignment="1"/>
    <xf numFmtId="1" fontId="0" fillId="0" borderId="18" xfId="0" applyNumberFormat="1" applyBorder="1"/>
    <xf numFmtId="2" fontId="6" fillId="0" borderId="53" xfId="0" applyNumberFormat="1" applyFont="1" applyBorder="1" applyAlignment="1">
      <alignment wrapText="1"/>
    </xf>
    <xf numFmtId="2" fontId="6" fillId="0" borderId="54" xfId="0" applyNumberFormat="1" applyFont="1" applyBorder="1" applyAlignment="1">
      <alignment wrapText="1"/>
    </xf>
    <xf numFmtId="2" fontId="0" fillId="0" borderId="55" xfId="0" applyNumberFormat="1" applyFont="1" applyBorder="1" applyAlignment="1"/>
    <xf numFmtId="2" fontId="0" fillId="0" borderId="3" xfId="0" applyNumberFormat="1" applyFont="1" applyBorder="1" applyAlignment="1"/>
    <xf numFmtId="2" fontId="0" fillId="0" borderId="47" xfId="0" applyNumberFormat="1" applyFont="1" applyBorder="1" applyAlignment="1"/>
    <xf numFmtId="2" fontId="0" fillId="0" borderId="46" xfId="0" applyNumberFormat="1" applyFont="1" applyBorder="1" applyAlignment="1"/>
    <xf numFmtId="2" fontId="0" fillId="0" borderId="49" xfId="0" applyNumberFormat="1" applyFont="1" applyBorder="1" applyAlignment="1"/>
    <xf numFmtId="1" fontId="0" fillId="0" borderId="17" xfId="0" applyNumberFormat="1" applyBorder="1"/>
    <xf numFmtId="0" fontId="8" fillId="0" borderId="0" xfId="0" applyFont="1" applyAlignment="1">
      <alignment vertical="top" wrapText="1"/>
    </xf>
    <xf numFmtId="0" fontId="0" fillId="0" borderId="0" xfId="0" applyAlignment="1">
      <alignment vertical="top" wrapText="1"/>
    </xf>
    <xf numFmtId="0" fontId="21" fillId="0" borderId="73" xfId="0" applyFont="1" applyBorder="1" applyAlignment="1">
      <alignment horizontal="center" vertical="top" wrapText="1"/>
    </xf>
    <xf numFmtId="0" fontId="23" fillId="0" borderId="76" xfId="0" applyFont="1" applyBorder="1" applyAlignment="1">
      <alignment horizontal="left" vertical="top" wrapText="1"/>
    </xf>
    <xf numFmtId="0" fontId="18" fillId="0" borderId="0" xfId="0" applyFont="1" applyAlignment="1">
      <alignment vertical="top" wrapText="1"/>
    </xf>
    <xf numFmtId="0" fontId="23" fillId="0" borderId="24" xfId="0" applyFont="1" applyBorder="1" applyAlignment="1">
      <alignment horizontal="left" vertical="top" wrapText="1"/>
    </xf>
    <xf numFmtId="0" fontId="23" fillId="16" borderId="24" xfId="0" applyFont="1" applyFill="1" applyBorder="1" applyAlignment="1">
      <alignment horizontal="left" vertical="top" wrapText="1"/>
    </xf>
    <xf numFmtId="15" fontId="23" fillId="0" borderId="76" xfId="0" applyNumberFormat="1" applyFont="1" applyBorder="1" applyAlignment="1">
      <alignment horizontal="left" vertical="top" wrapText="1"/>
    </xf>
    <xf numFmtId="0" fontId="23" fillId="15" borderId="79" xfId="0" applyFont="1" applyFill="1" applyBorder="1" applyAlignment="1">
      <alignment horizontal="left" vertical="top" wrapText="1"/>
    </xf>
    <xf numFmtId="0" fontId="23" fillId="0" borderId="79" xfId="0" applyFont="1" applyBorder="1" applyAlignment="1">
      <alignment horizontal="left" vertical="top" wrapText="1"/>
    </xf>
    <xf numFmtId="0" fontId="8" fillId="0" borderId="24" xfId="0" applyFont="1" applyBorder="1" applyAlignment="1">
      <alignment horizontal="left" vertical="top" wrapText="1"/>
    </xf>
    <xf numFmtId="0" fontId="23" fillId="0" borderId="80" xfId="0" applyFont="1" applyBorder="1" applyAlignment="1">
      <alignment horizontal="left" vertical="top" wrapText="1"/>
    </xf>
    <xf numFmtId="0" fontId="8" fillId="0" borderId="0" xfId="0" applyFont="1" applyAlignment="1">
      <alignment vertical="top"/>
    </xf>
    <xf numFmtId="0" fontId="8" fillId="0" borderId="0" xfId="0" applyFont="1" applyAlignment="1">
      <alignment horizontal="left" vertical="top" wrapText="1"/>
    </xf>
    <xf numFmtId="0" fontId="27" fillId="0" borderId="0" xfId="0" applyFont="1" applyAlignment="1">
      <alignment horizontal="left" vertical="top" wrapText="1"/>
    </xf>
    <xf numFmtId="0" fontId="0" fillId="0" borderId="0" xfId="0" applyFont="1" applyAlignment="1">
      <alignment horizontal="left" vertical="top" wrapText="1"/>
    </xf>
    <xf numFmtId="0" fontId="20" fillId="0" borderId="72" xfId="0" applyFont="1" applyBorder="1" applyAlignment="1">
      <alignment horizontal="center" vertical="top" wrapText="1"/>
    </xf>
    <xf numFmtId="0" fontId="22" fillId="0" borderId="75" xfId="0" applyFont="1" applyBorder="1" applyAlignment="1">
      <alignment horizontal="left" vertical="top" wrapText="1"/>
    </xf>
    <xf numFmtId="0" fontId="22" fillId="15" borderId="78" xfId="0" applyFont="1" applyFill="1" applyBorder="1" applyAlignment="1">
      <alignment horizontal="left" vertical="top" wrapText="1"/>
    </xf>
    <xf numFmtId="0" fontId="22" fillId="0" borderId="78" xfId="0" applyFont="1" applyBorder="1" applyAlignment="1">
      <alignment horizontal="left" vertical="top" wrapText="1"/>
    </xf>
    <xf numFmtId="0" fontId="25" fillId="15" borderId="78" xfId="0" applyFont="1" applyFill="1" applyBorder="1" applyAlignment="1">
      <alignment horizontal="left" vertical="top" wrapText="1"/>
    </xf>
    <xf numFmtId="0" fontId="25" fillId="0" borderId="78" xfId="0" applyFont="1" applyBorder="1" applyAlignment="1">
      <alignment horizontal="left" vertical="top" wrapText="1"/>
    </xf>
    <xf numFmtId="0" fontId="0" fillId="0" borderId="0" xfId="0" applyFont="1" applyAlignment="1">
      <alignment vertical="top"/>
    </xf>
    <xf numFmtId="0" fontId="22" fillId="0" borderId="74" xfId="0" applyFont="1" applyBorder="1" applyAlignment="1">
      <alignment horizontal="left" vertical="top" wrapText="1"/>
    </xf>
    <xf numFmtId="0" fontId="22" fillId="15" borderId="77" xfId="0" applyFont="1" applyFill="1" applyBorder="1" applyAlignment="1">
      <alignment horizontal="left" vertical="top" wrapText="1"/>
    </xf>
    <xf numFmtId="0" fontId="22" fillId="0" borderId="77" xfId="0" applyFont="1" applyBorder="1" applyAlignment="1">
      <alignment horizontal="left" vertical="top" wrapText="1"/>
    </xf>
    <xf numFmtId="0" fontId="25" fillId="15" borderId="77" xfId="0" applyFont="1" applyFill="1" applyBorder="1" applyAlignment="1">
      <alignment horizontal="left" vertical="top" wrapText="1"/>
    </xf>
    <xf numFmtId="0" fontId="25" fillId="0" borderId="77" xfId="0" applyFont="1" applyBorder="1" applyAlignment="1">
      <alignment horizontal="left" vertical="top" wrapText="1"/>
    </xf>
    <xf numFmtId="2" fontId="1" fillId="3" borderId="60" xfId="0" applyNumberFormat="1" applyFont="1" applyFill="1" applyBorder="1" applyAlignment="1">
      <alignment horizontal="center" vertical="center" textRotation="90"/>
    </xf>
    <xf numFmtId="2" fontId="1" fillId="3" borderId="61" xfId="0" applyNumberFormat="1" applyFont="1" applyFill="1" applyBorder="1" applyAlignment="1">
      <alignment horizontal="center" vertical="center" textRotation="90"/>
    </xf>
    <xf numFmtId="2" fontId="1" fillId="3" borderId="62" xfId="0" applyNumberFormat="1" applyFont="1" applyFill="1" applyBorder="1" applyAlignment="1">
      <alignment horizontal="center" vertical="center" textRotation="90"/>
    </xf>
    <xf numFmtId="2" fontId="2" fillId="2" borderId="7" xfId="0" applyNumberFormat="1" applyFont="1" applyFill="1" applyBorder="1" applyAlignment="1">
      <alignment horizontal="center" vertical="center" textRotation="90"/>
    </xf>
    <xf numFmtId="2" fontId="2" fillId="2" borderId="5" xfId="0" applyNumberFormat="1" applyFont="1" applyFill="1" applyBorder="1" applyAlignment="1">
      <alignment horizontal="center" vertical="center" textRotation="90"/>
    </xf>
    <xf numFmtId="2" fontId="2" fillId="8" borderId="2" xfId="0" applyNumberFormat="1" applyFont="1" applyFill="1" applyBorder="1" applyAlignment="1">
      <alignment horizontal="center" vertical="center" textRotation="90"/>
    </xf>
    <xf numFmtId="2" fontId="2" fillId="8" borderId="5" xfId="0" applyNumberFormat="1" applyFont="1" applyFill="1" applyBorder="1" applyAlignment="1">
      <alignment horizontal="center" vertical="center" textRotation="90"/>
    </xf>
    <xf numFmtId="2" fontId="2" fillId="9" borderId="2" xfId="0" applyNumberFormat="1" applyFont="1" applyFill="1" applyBorder="1" applyAlignment="1">
      <alignment horizontal="center" vertical="center" textRotation="90"/>
    </xf>
    <xf numFmtId="2" fontId="1" fillId="9" borderId="15" xfId="0" applyNumberFormat="1" applyFont="1" applyFill="1" applyBorder="1" applyAlignment="1">
      <alignment horizontal="center" vertical="center" textRotation="90"/>
    </xf>
    <xf numFmtId="2" fontId="1" fillId="14" borderId="10" xfId="0" applyNumberFormat="1" applyFont="1" applyFill="1" applyBorder="1" applyAlignment="1">
      <alignment horizontal="center" vertical="center" textRotation="90" wrapText="1"/>
    </xf>
    <xf numFmtId="2" fontId="2" fillId="10" borderId="10" xfId="0" applyNumberFormat="1" applyFont="1" applyFill="1" applyBorder="1" applyAlignment="1">
      <alignment horizontal="center" vertical="center" textRotation="90"/>
    </xf>
    <xf numFmtId="2" fontId="2" fillId="10" borderId="2" xfId="0" applyNumberFormat="1" applyFont="1" applyFill="1" applyBorder="1" applyAlignment="1">
      <alignment horizontal="center" vertical="center" textRotation="90"/>
    </xf>
    <xf numFmtId="2" fontId="2" fillId="6" borderId="7" xfId="0" applyNumberFormat="1" applyFont="1" applyFill="1" applyBorder="1" applyAlignment="1">
      <alignment horizontal="center" vertical="center" textRotation="90"/>
    </xf>
    <xf numFmtId="2" fontId="2" fillId="7" borderId="37" xfId="0" applyNumberFormat="1" applyFont="1" applyFill="1" applyBorder="1" applyAlignment="1">
      <alignment horizontal="center" vertical="center" textRotation="90"/>
    </xf>
    <xf numFmtId="2" fontId="2" fillId="7" borderId="38" xfId="0" applyNumberFormat="1" applyFont="1" applyFill="1" applyBorder="1" applyAlignment="1">
      <alignment horizontal="center" vertical="center" textRotation="90"/>
    </xf>
    <xf numFmtId="2" fontId="1" fillId="7" borderId="56" xfId="0" applyNumberFormat="1" applyFont="1" applyFill="1" applyBorder="1" applyAlignment="1">
      <alignment horizontal="center" vertical="center" textRotation="90"/>
    </xf>
    <xf numFmtId="2" fontId="2" fillId="4" borderId="37" xfId="0" applyNumberFormat="1" applyFont="1" applyFill="1" applyBorder="1" applyAlignment="1">
      <alignment horizontal="center" vertical="center" textRotation="90"/>
    </xf>
    <xf numFmtId="2" fontId="1" fillId="4" borderId="38" xfId="0" applyNumberFormat="1" applyFont="1" applyFill="1" applyBorder="1" applyAlignment="1">
      <alignment horizontal="center" vertical="center" textRotation="90"/>
    </xf>
    <xf numFmtId="2" fontId="1" fillId="4" borderId="56" xfId="0" applyNumberFormat="1" applyFont="1" applyFill="1" applyBorder="1" applyAlignment="1">
      <alignment horizontal="center" vertical="center" textRotation="90"/>
    </xf>
    <xf numFmtId="2" fontId="2" fillId="5" borderId="57" xfId="0" applyNumberFormat="1" applyFont="1" applyFill="1" applyBorder="1" applyAlignment="1">
      <alignment horizontal="center" vertical="center" textRotation="90"/>
    </xf>
    <xf numFmtId="2" fontId="2" fillId="5" borderId="58" xfId="0" applyNumberFormat="1" applyFont="1" applyFill="1" applyBorder="1" applyAlignment="1">
      <alignment horizontal="center" vertical="center" textRotation="90"/>
    </xf>
    <xf numFmtId="2" fontId="2" fillId="5" borderId="59" xfId="0" applyNumberFormat="1" applyFont="1" applyFill="1" applyBorder="1" applyAlignment="1">
      <alignment horizontal="center" vertical="center" textRotation="90"/>
    </xf>
    <xf numFmtId="2" fontId="1" fillId="3" borderId="11" xfId="0" applyNumberFormat="1" applyFont="1" applyFill="1" applyBorder="1" applyAlignment="1">
      <alignment horizontal="center"/>
    </xf>
    <xf numFmtId="2" fontId="2" fillId="4" borderId="10" xfId="0" applyNumberFormat="1" applyFont="1" applyFill="1" applyBorder="1" applyAlignment="1">
      <alignment horizontal="center"/>
    </xf>
    <xf numFmtId="2" fontId="1" fillId="4" borderId="11" xfId="0" applyNumberFormat="1" applyFont="1" applyFill="1" applyBorder="1" applyAlignment="1">
      <alignment horizontal="center"/>
    </xf>
    <xf numFmtId="2" fontId="2" fillId="9" borderId="2" xfId="0" applyNumberFormat="1" applyFont="1" applyFill="1" applyBorder="1" applyAlignment="1">
      <alignment horizontal="center"/>
    </xf>
    <xf numFmtId="2" fontId="1" fillId="9" borderId="4" xfId="0" applyNumberFormat="1" applyFont="1" applyFill="1" applyBorder="1" applyAlignment="1">
      <alignment horizontal="center"/>
    </xf>
    <xf numFmtId="2" fontId="2" fillId="5" borderId="2" xfId="0" applyNumberFormat="1" applyFont="1" applyFill="1" applyBorder="1" applyAlignment="1">
      <alignment horizontal="center"/>
    </xf>
    <xf numFmtId="2" fontId="1" fillId="5" borderId="3" xfId="0" applyNumberFormat="1" applyFont="1" applyFill="1" applyBorder="1" applyAlignment="1">
      <alignment horizontal="center"/>
    </xf>
    <xf numFmtId="2" fontId="2" fillId="7" borderId="10" xfId="0" applyNumberFormat="1" applyFont="1" applyFill="1" applyBorder="1" applyAlignment="1">
      <alignment horizontal="center"/>
    </xf>
    <xf numFmtId="2" fontId="2" fillId="7" borderId="11" xfId="0" applyNumberFormat="1" applyFont="1" applyFill="1" applyBorder="1" applyAlignment="1">
      <alignment horizontal="center"/>
    </xf>
    <xf numFmtId="2" fontId="1" fillId="7" borderId="11" xfId="0" applyNumberFormat="1" applyFont="1" applyFill="1" applyBorder="1" applyAlignment="1">
      <alignment horizontal="center"/>
    </xf>
    <xf numFmtId="2" fontId="2" fillId="2" borderId="7" xfId="0" applyNumberFormat="1" applyFont="1" applyFill="1" applyBorder="1" applyAlignment="1">
      <alignment horizontal="center"/>
    </xf>
    <xf numFmtId="2" fontId="2" fillId="2" borderId="8" xfId="0" applyNumberFormat="1" applyFont="1" applyFill="1" applyBorder="1" applyAlignment="1">
      <alignment horizontal="center"/>
    </xf>
    <xf numFmtId="2" fontId="2" fillId="2" borderId="9" xfId="0" applyNumberFormat="1" applyFont="1" applyFill="1" applyBorder="1" applyAlignment="1">
      <alignment horizontal="center"/>
    </xf>
    <xf numFmtId="2" fontId="2" fillId="8" borderId="2" xfId="0" applyNumberFormat="1" applyFont="1" applyFill="1" applyBorder="1" applyAlignment="1">
      <alignment horizontal="center"/>
    </xf>
    <xf numFmtId="2" fontId="2" fillId="8" borderId="3" xfId="0" applyNumberFormat="1" applyFont="1" applyFill="1" applyBorder="1" applyAlignment="1">
      <alignment horizontal="center"/>
    </xf>
    <xf numFmtId="1" fontId="1" fillId="14" borderId="10" xfId="0" applyNumberFormat="1" applyFont="1" applyFill="1" applyBorder="1" applyAlignment="1">
      <alignment horizontal="center"/>
    </xf>
    <xf numFmtId="1" fontId="1" fillId="14" borderId="11" xfId="0" applyNumberFormat="1" applyFont="1" applyFill="1" applyBorder="1" applyAlignment="1">
      <alignment horizontal="center"/>
    </xf>
    <xf numFmtId="2" fontId="2" fillId="6" borderId="7" xfId="0" applyNumberFormat="1" applyFont="1" applyFill="1" applyBorder="1" applyAlignment="1">
      <alignment horizontal="center"/>
    </xf>
    <xf numFmtId="2" fontId="2" fillId="6" borderId="8" xfId="0" applyNumberFormat="1" applyFont="1" applyFill="1" applyBorder="1" applyAlignment="1">
      <alignment horizontal="center"/>
    </xf>
    <xf numFmtId="2" fontId="2" fillId="6" borderId="9" xfId="0" applyNumberFormat="1" applyFont="1" applyFill="1" applyBorder="1" applyAlignment="1">
      <alignment horizontal="center"/>
    </xf>
    <xf numFmtId="2" fontId="2" fillId="10" borderId="11" xfId="0" applyNumberFormat="1" applyFont="1" applyFill="1" applyBorder="1" applyAlignment="1">
      <alignment horizontal="center"/>
    </xf>
    <xf numFmtId="2" fontId="2" fillId="10" borderId="12" xfId="0" applyNumberFormat="1" applyFont="1" applyFill="1" applyBorder="1" applyAlignment="1">
      <alignment horizontal="center"/>
    </xf>
    <xf numFmtId="2" fontId="2" fillId="9" borderId="25" xfId="0" applyNumberFormat="1" applyFont="1" applyFill="1" applyBorder="1" applyAlignment="1">
      <alignment horizontal="center"/>
    </xf>
    <xf numFmtId="2" fontId="2" fillId="9" borderId="26" xfId="0" applyNumberFormat="1" applyFont="1" applyFill="1" applyBorder="1" applyAlignment="1">
      <alignment horizontal="center"/>
    </xf>
    <xf numFmtId="2" fontId="2" fillId="9" borderId="27" xfId="0" applyNumberFormat="1" applyFont="1" applyFill="1" applyBorder="1" applyAlignment="1">
      <alignment horizontal="center"/>
    </xf>
    <xf numFmtId="2" fontId="2" fillId="4" borderId="11" xfId="0" applyNumberFormat="1" applyFont="1" applyFill="1" applyBorder="1" applyAlignment="1">
      <alignment horizontal="center"/>
    </xf>
    <xf numFmtId="2" fontId="2" fillId="4" borderId="3" xfId="0" applyNumberFormat="1" applyFont="1" applyFill="1" applyBorder="1" applyAlignment="1">
      <alignment horizontal="center"/>
    </xf>
    <xf numFmtId="2" fontId="2" fillId="5" borderId="3" xfId="0" applyNumberFormat="1" applyFont="1" applyFill="1" applyBorder="1" applyAlignment="1">
      <alignment horizontal="center"/>
    </xf>
    <xf numFmtId="2" fontId="2" fillId="8" borderId="7" xfId="0" applyNumberFormat="1" applyFont="1" applyFill="1" applyBorder="1" applyAlignment="1">
      <alignment horizontal="center"/>
    </xf>
    <xf numFmtId="2" fontId="2" fillId="8" borderId="8" xfId="0" applyNumberFormat="1" applyFont="1" applyFill="1" applyBorder="1" applyAlignment="1">
      <alignment horizontal="center"/>
    </xf>
    <xf numFmtId="2" fontId="17" fillId="3" borderId="11" xfId="0" applyNumberFormat="1" applyFont="1" applyFill="1" applyBorder="1" applyAlignment="1">
      <alignment horizontal="center"/>
    </xf>
    <xf numFmtId="1" fontId="2" fillId="9" borderId="2" xfId="0" applyNumberFormat="1" applyFont="1" applyFill="1" applyBorder="1" applyAlignment="1">
      <alignment horizontal="center"/>
    </xf>
    <xf numFmtId="1" fontId="1" fillId="9" borderId="4" xfId="0" applyNumberFormat="1" applyFont="1" applyFill="1" applyBorder="1" applyAlignment="1">
      <alignment horizontal="center"/>
    </xf>
    <xf numFmtId="2" fontId="2" fillId="8" borderId="4" xfId="0" applyNumberFormat="1" applyFont="1" applyFill="1" applyBorder="1" applyAlignment="1">
      <alignment horizontal="center"/>
    </xf>
    <xf numFmtId="2" fontId="2" fillId="5" borderId="44" xfId="0" applyNumberFormat="1" applyFont="1" applyFill="1" applyBorder="1" applyAlignment="1">
      <alignment horizontal="center"/>
    </xf>
    <xf numFmtId="2" fontId="1" fillId="5" borderId="50" xfId="0" applyNumberFormat="1" applyFont="1" applyFill="1" applyBorder="1" applyAlignment="1">
      <alignment horizontal="center"/>
    </xf>
    <xf numFmtId="2" fontId="1" fillId="5" borderId="45" xfId="0" applyNumberFormat="1" applyFont="1" applyFill="1" applyBorder="1" applyAlignment="1">
      <alignment horizontal="center"/>
    </xf>
    <xf numFmtId="2" fontId="2" fillId="8" borderId="5" xfId="0" applyNumberFormat="1" applyFont="1" applyFill="1" applyBorder="1" applyAlignment="1">
      <alignment horizontal="center"/>
    </xf>
    <xf numFmtId="2" fontId="2" fillId="8" borderId="0" xfId="0" applyNumberFormat="1" applyFont="1" applyFill="1" applyBorder="1" applyAlignment="1">
      <alignment horizontal="center"/>
    </xf>
    <xf numFmtId="2" fontId="2" fillId="6" borderId="70" xfId="0" applyNumberFormat="1" applyFont="1" applyFill="1" applyBorder="1" applyAlignment="1">
      <alignment horizontal="center"/>
    </xf>
    <xf numFmtId="2" fontId="2" fillId="8" borderId="44" xfId="0" applyNumberFormat="1" applyFont="1" applyFill="1" applyBorder="1" applyAlignment="1">
      <alignment horizontal="center"/>
    </xf>
    <xf numFmtId="2" fontId="2" fillId="8" borderId="50" xfId="0" applyNumberFormat="1" applyFont="1" applyFill="1" applyBorder="1" applyAlignment="1">
      <alignment horizontal="center"/>
    </xf>
    <xf numFmtId="2" fontId="2" fillId="8" borderId="45" xfId="0" applyNumberFormat="1" applyFont="1" applyFill="1" applyBorder="1" applyAlignment="1">
      <alignment horizontal="center"/>
    </xf>
    <xf numFmtId="2" fontId="2" fillId="3" borderId="10" xfId="0" applyNumberFormat="1" applyFont="1" applyFill="1" applyBorder="1" applyAlignment="1">
      <alignment horizontal="center"/>
    </xf>
    <xf numFmtId="2" fontId="2" fillId="3" borderId="11" xfId="0" applyNumberFormat="1" applyFont="1" applyFill="1" applyBorder="1" applyAlignment="1">
      <alignment horizontal="center"/>
    </xf>
    <xf numFmtId="2" fontId="2" fillId="3" borderId="12" xfId="0" applyNumberFormat="1" applyFont="1" applyFill="1" applyBorder="1" applyAlignment="1">
      <alignment horizontal="center"/>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colors>
    <mruColors>
      <color rgb="FFFF33CC"/>
      <color rgb="FF663300"/>
      <color rgb="FF6600CC"/>
      <color rgb="FFCC00CC"/>
      <color rgb="FF6600FF"/>
      <color rgb="FF009999"/>
      <color rgb="FFFFB3FF"/>
      <color rgb="FFCB97FF"/>
      <color rgb="FFFF99A1"/>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8CC2F-D8C7-B542-B11E-C610E74D570C}">
  <dimension ref="A1:D997"/>
  <sheetViews>
    <sheetView workbookViewId="0">
      <selection activeCell="D2" sqref="D2"/>
    </sheetView>
  </sheetViews>
  <sheetFormatPr baseColWidth="10" defaultColWidth="15.1640625" defaultRowHeight="15"/>
  <cols>
    <col min="1" max="1" width="10.5" style="242" customWidth="1"/>
    <col min="2" max="2" width="15.33203125" style="310" customWidth="1"/>
    <col min="3" max="3" width="71.5" style="310" customWidth="1"/>
    <col min="4" max="4" width="94" style="303" customWidth="1"/>
    <col min="5" max="24" width="13.33203125" style="242" customWidth="1"/>
    <col min="25" max="16384" width="15.1640625" style="242"/>
  </cols>
  <sheetData>
    <row r="1" spans="1:4" ht="60" customHeight="1" thickBot="1">
      <c r="A1" s="241" t="s">
        <v>173</v>
      </c>
      <c r="B1" s="304" t="s">
        <v>174</v>
      </c>
      <c r="C1" s="304" t="s">
        <v>175</v>
      </c>
      <c r="D1" s="290" t="s">
        <v>176</v>
      </c>
    </row>
    <row r="2" spans="1:4" ht="56.25" customHeight="1">
      <c r="A2" s="243" t="s">
        <v>177</v>
      </c>
      <c r="B2" s="311" t="s">
        <v>178</v>
      </c>
      <c r="C2" s="305" t="s">
        <v>179</v>
      </c>
      <c r="D2" s="291" t="s">
        <v>341</v>
      </c>
    </row>
    <row r="3" spans="1:4" ht="350">
      <c r="A3" s="244" t="s">
        <v>177</v>
      </c>
      <c r="B3" s="312" t="s">
        <v>180</v>
      </c>
      <c r="C3" s="306" t="s">
        <v>181</v>
      </c>
      <c r="D3" s="292" t="s">
        <v>345</v>
      </c>
    </row>
    <row r="4" spans="1:4" ht="146" customHeight="1">
      <c r="A4" s="245" t="s">
        <v>177</v>
      </c>
      <c r="B4" s="313" t="s">
        <v>182</v>
      </c>
      <c r="C4" s="307" t="s">
        <v>183</v>
      </c>
      <c r="D4" s="293" t="s">
        <v>342</v>
      </c>
    </row>
    <row r="5" spans="1:4" ht="93" customHeight="1">
      <c r="A5" s="246" t="s">
        <v>184</v>
      </c>
      <c r="B5" s="314" t="s">
        <v>185</v>
      </c>
      <c r="C5" s="308" t="s">
        <v>186</v>
      </c>
      <c r="D5" s="294" t="s">
        <v>343</v>
      </c>
    </row>
    <row r="6" spans="1:4" ht="46.5" customHeight="1">
      <c r="A6" s="247" t="s">
        <v>184</v>
      </c>
      <c r="B6" s="315" t="s">
        <v>187</v>
      </c>
      <c r="C6" s="309" t="s">
        <v>188</v>
      </c>
      <c r="D6" s="295">
        <v>43971</v>
      </c>
    </row>
    <row r="7" spans="1:4" ht="75" customHeight="1">
      <c r="A7" s="246" t="s">
        <v>189</v>
      </c>
      <c r="B7" s="314" t="s">
        <v>190</v>
      </c>
      <c r="C7" s="308" t="s">
        <v>191</v>
      </c>
      <c r="D7" s="296" t="s">
        <v>344</v>
      </c>
    </row>
    <row r="8" spans="1:4" ht="30.75" customHeight="1">
      <c r="A8" s="247" t="s">
        <v>184</v>
      </c>
      <c r="B8" s="315" t="s">
        <v>192</v>
      </c>
      <c r="C8" s="309" t="s">
        <v>193</v>
      </c>
      <c r="D8" s="297" t="s">
        <v>194</v>
      </c>
    </row>
    <row r="9" spans="1:4" ht="46.5" customHeight="1">
      <c r="A9" s="247" t="s">
        <v>184</v>
      </c>
      <c r="B9" s="315" t="s">
        <v>195</v>
      </c>
      <c r="C9" s="309" t="s">
        <v>196</v>
      </c>
      <c r="D9" s="297" t="s">
        <v>228</v>
      </c>
    </row>
    <row r="10" spans="1:4" ht="50" customHeight="1">
      <c r="A10" s="244" t="s">
        <v>177</v>
      </c>
      <c r="B10" s="312" t="s">
        <v>197</v>
      </c>
      <c r="C10" s="306" t="s">
        <v>198</v>
      </c>
      <c r="D10" s="289" t="s">
        <v>229</v>
      </c>
    </row>
    <row r="11" spans="1:4" ht="54.75" customHeight="1">
      <c r="A11" s="247" t="s">
        <v>184</v>
      </c>
      <c r="B11" s="315" t="s">
        <v>199</v>
      </c>
      <c r="C11" s="309" t="s">
        <v>200</v>
      </c>
      <c r="D11" s="298" t="s">
        <v>42</v>
      </c>
    </row>
    <row r="12" spans="1:4" ht="61.5" customHeight="1">
      <c r="A12" s="246" t="s">
        <v>184</v>
      </c>
      <c r="B12" s="314" t="s">
        <v>201</v>
      </c>
      <c r="C12" s="308" t="s">
        <v>202</v>
      </c>
      <c r="D12" s="294" t="s">
        <v>230</v>
      </c>
    </row>
    <row r="13" spans="1:4" ht="37" customHeight="1">
      <c r="A13" s="247" t="s">
        <v>184</v>
      </c>
      <c r="B13" s="315" t="s">
        <v>203</v>
      </c>
      <c r="C13" s="309" t="s">
        <v>204</v>
      </c>
      <c r="D13" s="291" t="s">
        <v>231</v>
      </c>
    </row>
    <row r="14" spans="1:4" ht="101" customHeight="1">
      <c r="A14" s="246" t="s">
        <v>184</v>
      </c>
      <c r="B14" s="314" t="s">
        <v>205</v>
      </c>
      <c r="C14" s="308" t="s">
        <v>206</v>
      </c>
      <c r="D14" s="296" t="s">
        <v>232</v>
      </c>
    </row>
    <row r="15" spans="1:4" ht="30.75" customHeight="1">
      <c r="A15" s="247" t="s">
        <v>184</v>
      </c>
      <c r="B15" s="315" t="s">
        <v>207</v>
      </c>
      <c r="C15" s="309" t="s">
        <v>208</v>
      </c>
      <c r="D15" s="288" t="s">
        <v>211</v>
      </c>
    </row>
    <row r="16" spans="1:4" ht="46.5" customHeight="1">
      <c r="A16" s="246" t="s">
        <v>184</v>
      </c>
      <c r="B16" s="314" t="s">
        <v>209</v>
      </c>
      <c r="C16" s="308" t="s">
        <v>210</v>
      </c>
      <c r="D16" s="296" t="s">
        <v>233</v>
      </c>
    </row>
    <row r="17" spans="1:4" ht="30.75" customHeight="1">
      <c r="A17" s="247" t="s">
        <v>184</v>
      </c>
      <c r="B17" s="315" t="s">
        <v>212</v>
      </c>
      <c r="C17" s="309" t="s">
        <v>213</v>
      </c>
      <c r="D17" s="297" t="s">
        <v>234</v>
      </c>
    </row>
    <row r="18" spans="1:4" ht="46.5" customHeight="1">
      <c r="A18" s="246" t="s">
        <v>184</v>
      </c>
      <c r="B18" s="314" t="s">
        <v>214</v>
      </c>
      <c r="C18" s="308" t="s">
        <v>215</v>
      </c>
      <c r="D18" s="296" t="s">
        <v>346</v>
      </c>
    </row>
    <row r="19" spans="1:4" ht="77.25" customHeight="1">
      <c r="A19" s="247" t="s">
        <v>184</v>
      </c>
      <c r="B19" s="315" t="s">
        <v>216</v>
      </c>
      <c r="C19" s="309" t="s">
        <v>217</v>
      </c>
      <c r="D19" s="297" t="s">
        <v>235</v>
      </c>
    </row>
    <row r="20" spans="1:4" ht="30.75" customHeight="1">
      <c r="A20" s="244" t="s">
        <v>177</v>
      </c>
      <c r="B20" s="312" t="s">
        <v>218</v>
      </c>
      <c r="C20" s="306" t="s">
        <v>219</v>
      </c>
      <c r="D20" s="296" t="s">
        <v>42</v>
      </c>
    </row>
    <row r="21" spans="1:4" ht="75" customHeight="1">
      <c r="A21" s="245" t="s">
        <v>177</v>
      </c>
      <c r="B21" s="313" t="s">
        <v>220</v>
      </c>
      <c r="C21" s="307" t="s">
        <v>221</v>
      </c>
      <c r="D21" s="299" t="s">
        <v>42</v>
      </c>
    </row>
    <row r="22" spans="1:4" ht="230.25" customHeight="1">
      <c r="A22" s="244" t="s">
        <v>177</v>
      </c>
      <c r="B22" s="312" t="s">
        <v>222</v>
      </c>
      <c r="C22" s="306" t="s">
        <v>223</v>
      </c>
      <c r="D22" s="288" t="s">
        <v>236</v>
      </c>
    </row>
    <row r="23" spans="1:4" ht="123.75" customHeight="1">
      <c r="A23" s="247" t="s">
        <v>184</v>
      </c>
      <c r="B23" s="315" t="s">
        <v>224</v>
      </c>
      <c r="C23" s="309" t="s">
        <v>225</v>
      </c>
      <c r="D23" s="300"/>
    </row>
    <row r="24" spans="1:4" ht="30.75" customHeight="1">
      <c r="A24" s="246" t="s">
        <v>184</v>
      </c>
      <c r="B24" s="314" t="s">
        <v>226</v>
      </c>
      <c r="C24" s="308" t="s">
        <v>227</v>
      </c>
      <c r="D24" s="300"/>
    </row>
    <row r="25" spans="1:4" ht="14.25" customHeight="1">
      <c r="A25" s="248"/>
      <c r="D25" s="301"/>
    </row>
    <row r="26" spans="1:4" ht="14.25" customHeight="1">
      <c r="A26" s="248"/>
      <c r="D26" s="302"/>
    </row>
    <row r="27" spans="1:4" ht="14.25" customHeight="1">
      <c r="A27" s="248"/>
      <c r="D27" s="302"/>
    </row>
    <row r="28" spans="1:4" ht="14.25" customHeight="1">
      <c r="A28" s="248"/>
      <c r="D28" s="302"/>
    </row>
    <row r="29" spans="1:4" ht="14.25" customHeight="1">
      <c r="A29" s="248"/>
      <c r="D29" s="302"/>
    </row>
    <row r="30" spans="1:4" ht="14.25" customHeight="1">
      <c r="A30" s="248"/>
      <c r="D30" s="302"/>
    </row>
    <row r="31" spans="1:4" ht="14.25" customHeight="1">
      <c r="A31" s="248"/>
      <c r="D31" s="302"/>
    </row>
    <row r="32" spans="1:4" ht="14.25" customHeight="1">
      <c r="A32" s="248"/>
      <c r="D32" s="302"/>
    </row>
    <row r="33" spans="1:4" ht="14.25" customHeight="1">
      <c r="A33" s="248"/>
      <c r="D33" s="302"/>
    </row>
    <row r="34" spans="1:4" ht="14.25" customHeight="1">
      <c r="A34" s="248"/>
      <c r="D34" s="302"/>
    </row>
    <row r="35" spans="1:4" ht="14.25" customHeight="1">
      <c r="A35" s="248"/>
      <c r="D35" s="302"/>
    </row>
    <row r="36" spans="1:4" ht="14.25" customHeight="1">
      <c r="A36" s="248"/>
      <c r="D36" s="302"/>
    </row>
    <row r="37" spans="1:4" ht="14.25" customHeight="1">
      <c r="A37" s="248"/>
      <c r="D37" s="302"/>
    </row>
    <row r="38" spans="1:4" ht="14.25" customHeight="1">
      <c r="A38" s="248"/>
      <c r="D38" s="302"/>
    </row>
    <row r="39" spans="1:4" ht="14.25" customHeight="1">
      <c r="A39" s="248"/>
      <c r="D39" s="302"/>
    </row>
    <row r="40" spans="1:4" ht="14.25" customHeight="1">
      <c r="A40" s="248"/>
      <c r="D40" s="302"/>
    </row>
    <row r="41" spans="1:4" ht="14.25" customHeight="1">
      <c r="A41" s="248"/>
      <c r="D41" s="302"/>
    </row>
    <row r="42" spans="1:4" ht="14.25" customHeight="1">
      <c r="A42" s="248"/>
      <c r="D42" s="302"/>
    </row>
    <row r="43" spans="1:4" ht="14.25" customHeight="1">
      <c r="A43" s="248"/>
      <c r="D43" s="302"/>
    </row>
    <row r="44" spans="1:4" ht="14.25" customHeight="1">
      <c r="A44" s="248"/>
      <c r="D44" s="302"/>
    </row>
    <row r="45" spans="1:4" ht="14.25" customHeight="1">
      <c r="A45" s="248"/>
      <c r="D45" s="302"/>
    </row>
    <row r="46" spans="1:4" ht="14.25" customHeight="1">
      <c r="A46" s="248"/>
      <c r="D46" s="302"/>
    </row>
    <row r="47" spans="1:4" ht="14.25" customHeight="1">
      <c r="A47" s="248"/>
      <c r="D47" s="302"/>
    </row>
    <row r="48" spans="1:4" ht="14.25" customHeight="1">
      <c r="A48" s="248"/>
      <c r="D48" s="302"/>
    </row>
    <row r="49" spans="1:4" ht="14.25" customHeight="1">
      <c r="A49" s="248"/>
      <c r="D49" s="302"/>
    </row>
    <row r="50" spans="1:4" ht="14.25" customHeight="1">
      <c r="A50" s="248"/>
      <c r="D50" s="302"/>
    </row>
    <row r="51" spans="1:4" ht="14.25" customHeight="1">
      <c r="A51" s="248"/>
      <c r="D51" s="302"/>
    </row>
    <row r="52" spans="1:4" ht="14.25" customHeight="1">
      <c r="A52" s="248"/>
      <c r="D52" s="302"/>
    </row>
    <row r="53" spans="1:4" ht="14.25" customHeight="1">
      <c r="A53" s="248"/>
      <c r="D53" s="302"/>
    </row>
    <row r="54" spans="1:4" ht="14.25" customHeight="1">
      <c r="A54" s="248"/>
      <c r="D54" s="302"/>
    </row>
    <row r="55" spans="1:4" ht="14.25" customHeight="1">
      <c r="A55" s="248"/>
      <c r="D55" s="302"/>
    </row>
    <row r="56" spans="1:4" ht="14.25" customHeight="1">
      <c r="A56" s="248"/>
      <c r="D56" s="302"/>
    </row>
    <row r="57" spans="1:4" ht="14.25" customHeight="1">
      <c r="A57" s="248"/>
      <c r="D57" s="302"/>
    </row>
    <row r="58" spans="1:4" ht="14.25" customHeight="1">
      <c r="A58" s="248"/>
      <c r="D58" s="302"/>
    </row>
    <row r="59" spans="1:4" ht="14.25" customHeight="1">
      <c r="A59" s="248"/>
      <c r="D59" s="302"/>
    </row>
    <row r="60" spans="1:4" ht="14.25" customHeight="1">
      <c r="A60" s="248"/>
      <c r="D60" s="302"/>
    </row>
    <row r="61" spans="1:4" ht="14.25" customHeight="1">
      <c r="A61" s="248"/>
      <c r="D61" s="302"/>
    </row>
    <row r="62" spans="1:4" ht="14.25" customHeight="1">
      <c r="A62" s="248"/>
      <c r="D62" s="302"/>
    </row>
    <row r="63" spans="1:4" ht="14.25" customHeight="1">
      <c r="A63" s="248"/>
      <c r="D63" s="302"/>
    </row>
    <row r="64" spans="1:4" ht="14.25" customHeight="1">
      <c r="A64" s="248"/>
      <c r="D64" s="302"/>
    </row>
    <row r="65" spans="1:4" ht="14.25" customHeight="1">
      <c r="A65" s="248"/>
      <c r="D65" s="302"/>
    </row>
    <row r="66" spans="1:4" ht="14.25" customHeight="1">
      <c r="A66" s="248"/>
      <c r="D66" s="302"/>
    </row>
    <row r="67" spans="1:4" ht="14.25" customHeight="1">
      <c r="A67" s="248"/>
      <c r="D67" s="302"/>
    </row>
    <row r="68" spans="1:4" ht="14.25" customHeight="1">
      <c r="A68" s="248"/>
      <c r="D68" s="302"/>
    </row>
    <row r="69" spans="1:4" ht="14.25" customHeight="1">
      <c r="A69" s="248"/>
      <c r="D69" s="302"/>
    </row>
    <row r="70" spans="1:4" ht="14.25" customHeight="1">
      <c r="A70" s="248"/>
      <c r="D70" s="302"/>
    </row>
    <row r="71" spans="1:4" ht="14.25" customHeight="1">
      <c r="A71" s="248"/>
      <c r="D71" s="302"/>
    </row>
    <row r="72" spans="1:4" ht="14.25" customHeight="1">
      <c r="A72" s="248"/>
      <c r="D72" s="302"/>
    </row>
    <row r="73" spans="1:4" ht="14.25" customHeight="1">
      <c r="A73" s="248"/>
      <c r="D73" s="302"/>
    </row>
    <row r="74" spans="1:4" ht="14.25" customHeight="1">
      <c r="A74" s="248"/>
      <c r="D74" s="302"/>
    </row>
    <row r="75" spans="1:4" ht="14.25" customHeight="1">
      <c r="A75" s="248"/>
      <c r="D75" s="302"/>
    </row>
    <row r="76" spans="1:4" ht="14.25" customHeight="1">
      <c r="A76" s="248"/>
      <c r="D76" s="302"/>
    </row>
    <row r="77" spans="1:4" ht="14.25" customHeight="1">
      <c r="A77" s="248"/>
      <c r="D77" s="302"/>
    </row>
    <row r="78" spans="1:4" ht="14.25" customHeight="1">
      <c r="A78" s="248"/>
      <c r="D78" s="302"/>
    </row>
    <row r="79" spans="1:4" ht="14.25" customHeight="1">
      <c r="A79" s="248"/>
      <c r="D79" s="302"/>
    </row>
    <row r="80" spans="1:4" ht="14.25" customHeight="1">
      <c r="A80" s="248"/>
      <c r="D80" s="302"/>
    </row>
    <row r="81" spans="1:4" ht="14.25" customHeight="1">
      <c r="A81" s="248"/>
      <c r="D81" s="302"/>
    </row>
    <row r="82" spans="1:4" ht="14.25" customHeight="1">
      <c r="A82" s="248"/>
      <c r="D82" s="302"/>
    </row>
    <row r="83" spans="1:4" ht="14.25" customHeight="1">
      <c r="A83" s="248"/>
      <c r="D83" s="302"/>
    </row>
    <row r="84" spans="1:4" ht="14.25" customHeight="1">
      <c r="A84" s="248"/>
      <c r="D84" s="302"/>
    </row>
    <row r="85" spans="1:4" ht="14.25" customHeight="1">
      <c r="A85" s="248"/>
      <c r="D85" s="302"/>
    </row>
    <row r="86" spans="1:4" ht="14.25" customHeight="1">
      <c r="A86" s="248"/>
      <c r="D86" s="302"/>
    </row>
    <row r="87" spans="1:4" ht="14.25" customHeight="1">
      <c r="A87" s="248"/>
      <c r="D87" s="302"/>
    </row>
    <row r="88" spans="1:4" ht="14.25" customHeight="1">
      <c r="A88" s="248"/>
      <c r="D88" s="302"/>
    </row>
    <row r="89" spans="1:4" ht="14.25" customHeight="1">
      <c r="A89" s="248"/>
      <c r="D89" s="302"/>
    </row>
    <row r="90" spans="1:4" ht="14.25" customHeight="1">
      <c r="A90" s="248"/>
      <c r="D90" s="302"/>
    </row>
    <row r="91" spans="1:4" ht="14.25" customHeight="1">
      <c r="A91" s="248"/>
      <c r="D91" s="302"/>
    </row>
    <row r="92" spans="1:4" ht="14.25" customHeight="1">
      <c r="A92" s="248"/>
      <c r="D92" s="302"/>
    </row>
    <row r="93" spans="1:4" ht="14.25" customHeight="1">
      <c r="A93" s="248"/>
      <c r="D93" s="302"/>
    </row>
    <row r="94" spans="1:4" ht="14.25" customHeight="1">
      <c r="A94" s="248"/>
      <c r="D94" s="302"/>
    </row>
    <row r="95" spans="1:4" ht="14.25" customHeight="1">
      <c r="A95" s="248"/>
      <c r="D95" s="302"/>
    </row>
    <row r="96" spans="1:4" ht="14.25" customHeight="1">
      <c r="A96" s="248"/>
      <c r="D96" s="302"/>
    </row>
    <row r="97" spans="1:4" ht="14.25" customHeight="1">
      <c r="A97" s="248"/>
      <c r="D97" s="302"/>
    </row>
    <row r="98" spans="1:4" ht="14.25" customHeight="1">
      <c r="A98" s="248"/>
      <c r="D98" s="302"/>
    </row>
    <row r="99" spans="1:4" ht="14.25" customHeight="1">
      <c r="A99" s="248"/>
      <c r="D99" s="302"/>
    </row>
    <row r="100" spans="1:4" ht="14.25" customHeight="1">
      <c r="A100" s="248"/>
      <c r="D100" s="302"/>
    </row>
    <row r="101" spans="1:4" ht="14.25" customHeight="1">
      <c r="A101" s="248"/>
      <c r="D101" s="302"/>
    </row>
    <row r="102" spans="1:4" ht="14.25" customHeight="1">
      <c r="A102" s="248"/>
      <c r="D102" s="302"/>
    </row>
    <row r="103" spans="1:4" ht="14.25" customHeight="1">
      <c r="A103" s="248"/>
      <c r="D103" s="302"/>
    </row>
    <row r="104" spans="1:4" ht="14.25" customHeight="1">
      <c r="A104" s="248"/>
      <c r="D104" s="302"/>
    </row>
    <row r="105" spans="1:4" ht="14.25" customHeight="1">
      <c r="A105" s="248"/>
      <c r="D105" s="302"/>
    </row>
    <row r="106" spans="1:4" ht="14.25" customHeight="1">
      <c r="A106" s="248"/>
      <c r="D106" s="302"/>
    </row>
    <row r="107" spans="1:4" ht="14.25" customHeight="1">
      <c r="A107" s="248"/>
      <c r="D107" s="302"/>
    </row>
    <row r="108" spans="1:4" ht="14.25" customHeight="1">
      <c r="A108" s="248"/>
      <c r="D108" s="302"/>
    </row>
    <row r="109" spans="1:4" ht="14.25" customHeight="1">
      <c r="A109" s="248"/>
      <c r="D109" s="302"/>
    </row>
    <row r="110" spans="1:4" ht="14.25" customHeight="1">
      <c r="A110" s="248"/>
      <c r="D110" s="302"/>
    </row>
    <row r="111" spans="1:4" ht="14.25" customHeight="1">
      <c r="A111" s="248"/>
      <c r="D111" s="302"/>
    </row>
    <row r="112" spans="1:4" ht="14.25" customHeight="1">
      <c r="A112" s="248"/>
      <c r="D112" s="302"/>
    </row>
    <row r="113" spans="1:4" ht="14.25" customHeight="1">
      <c r="A113" s="248"/>
      <c r="D113" s="302"/>
    </row>
    <row r="114" spans="1:4" ht="14.25" customHeight="1">
      <c r="A114" s="248"/>
      <c r="D114" s="302"/>
    </row>
    <row r="115" spans="1:4" ht="14.25" customHeight="1">
      <c r="A115" s="248"/>
      <c r="D115" s="302"/>
    </row>
    <row r="116" spans="1:4" ht="14.25" customHeight="1">
      <c r="A116" s="248"/>
      <c r="D116" s="302"/>
    </row>
    <row r="117" spans="1:4" ht="14.25" customHeight="1">
      <c r="A117" s="248"/>
      <c r="D117" s="302"/>
    </row>
    <row r="118" spans="1:4" ht="14.25" customHeight="1">
      <c r="A118" s="248"/>
      <c r="D118" s="302"/>
    </row>
    <row r="119" spans="1:4" ht="14.25" customHeight="1">
      <c r="A119" s="248"/>
      <c r="D119" s="302"/>
    </row>
    <row r="120" spans="1:4" ht="14.25" customHeight="1">
      <c r="A120" s="248"/>
      <c r="D120" s="302"/>
    </row>
    <row r="121" spans="1:4" ht="14.25" customHeight="1">
      <c r="A121" s="248"/>
      <c r="D121" s="302"/>
    </row>
    <row r="122" spans="1:4" ht="14.25" customHeight="1">
      <c r="A122" s="248"/>
      <c r="D122" s="302"/>
    </row>
    <row r="123" spans="1:4" ht="14.25" customHeight="1">
      <c r="A123" s="248"/>
      <c r="D123" s="302"/>
    </row>
    <row r="124" spans="1:4" ht="14.25" customHeight="1">
      <c r="A124" s="248"/>
      <c r="D124" s="302"/>
    </row>
    <row r="125" spans="1:4" ht="14.25" customHeight="1">
      <c r="A125" s="248"/>
      <c r="D125" s="302"/>
    </row>
    <row r="126" spans="1:4" ht="14.25" customHeight="1">
      <c r="A126" s="248"/>
      <c r="D126" s="302"/>
    </row>
    <row r="127" spans="1:4" ht="14.25" customHeight="1">
      <c r="A127" s="248"/>
      <c r="D127" s="302"/>
    </row>
    <row r="128" spans="1:4" ht="14.25" customHeight="1">
      <c r="A128" s="248"/>
      <c r="D128" s="302"/>
    </row>
    <row r="129" spans="1:4" ht="14.25" customHeight="1">
      <c r="A129" s="248"/>
      <c r="D129" s="302"/>
    </row>
    <row r="130" spans="1:4" ht="14.25" customHeight="1">
      <c r="A130" s="248"/>
      <c r="D130" s="302"/>
    </row>
    <row r="131" spans="1:4" ht="14.25" customHeight="1">
      <c r="A131" s="248"/>
      <c r="D131" s="302"/>
    </row>
    <row r="132" spans="1:4" ht="14.25" customHeight="1">
      <c r="A132" s="248"/>
      <c r="D132" s="302"/>
    </row>
    <row r="133" spans="1:4" ht="14.25" customHeight="1">
      <c r="A133" s="248"/>
      <c r="D133" s="302"/>
    </row>
    <row r="134" spans="1:4" ht="14.25" customHeight="1">
      <c r="A134" s="248"/>
      <c r="D134" s="302"/>
    </row>
    <row r="135" spans="1:4" ht="14.25" customHeight="1">
      <c r="A135" s="248"/>
      <c r="D135" s="302"/>
    </row>
    <row r="136" spans="1:4" ht="14.25" customHeight="1">
      <c r="A136" s="248"/>
      <c r="D136" s="302"/>
    </row>
    <row r="137" spans="1:4" ht="14.25" customHeight="1">
      <c r="A137" s="248"/>
      <c r="D137" s="302"/>
    </row>
    <row r="138" spans="1:4" ht="14.25" customHeight="1">
      <c r="A138" s="248"/>
      <c r="D138" s="302"/>
    </row>
    <row r="139" spans="1:4" ht="14.25" customHeight="1">
      <c r="A139" s="248"/>
      <c r="D139" s="302"/>
    </row>
    <row r="140" spans="1:4" ht="14.25" customHeight="1">
      <c r="A140" s="248"/>
      <c r="D140" s="302"/>
    </row>
    <row r="141" spans="1:4" ht="14.25" customHeight="1">
      <c r="A141" s="248"/>
      <c r="D141" s="302"/>
    </row>
    <row r="142" spans="1:4" ht="14.25" customHeight="1">
      <c r="A142" s="248"/>
      <c r="D142" s="302"/>
    </row>
    <row r="143" spans="1:4" ht="14.25" customHeight="1">
      <c r="A143" s="248"/>
      <c r="D143" s="302"/>
    </row>
    <row r="144" spans="1:4" ht="14.25" customHeight="1">
      <c r="A144" s="248"/>
      <c r="D144" s="302"/>
    </row>
    <row r="145" spans="1:4" ht="14.25" customHeight="1">
      <c r="A145" s="248"/>
      <c r="D145" s="302"/>
    </row>
    <row r="146" spans="1:4" ht="14.25" customHeight="1">
      <c r="A146" s="248"/>
      <c r="D146" s="302"/>
    </row>
    <row r="147" spans="1:4" ht="14.25" customHeight="1">
      <c r="A147" s="248"/>
      <c r="D147" s="302"/>
    </row>
    <row r="148" spans="1:4" ht="14.25" customHeight="1">
      <c r="A148" s="248"/>
      <c r="D148" s="302"/>
    </row>
    <row r="149" spans="1:4" ht="14.25" customHeight="1">
      <c r="A149" s="248"/>
      <c r="D149" s="302"/>
    </row>
    <row r="150" spans="1:4" ht="14.25" customHeight="1">
      <c r="A150" s="248"/>
      <c r="D150" s="302"/>
    </row>
    <row r="151" spans="1:4" ht="14.25" customHeight="1">
      <c r="A151" s="248"/>
      <c r="D151" s="302"/>
    </row>
    <row r="152" spans="1:4" ht="14.25" customHeight="1">
      <c r="A152" s="248"/>
      <c r="D152" s="302"/>
    </row>
    <row r="153" spans="1:4" ht="14.25" customHeight="1">
      <c r="A153" s="248"/>
      <c r="D153" s="302"/>
    </row>
    <row r="154" spans="1:4" ht="14.25" customHeight="1">
      <c r="A154" s="248"/>
      <c r="D154" s="302"/>
    </row>
    <row r="155" spans="1:4" ht="14.25" customHeight="1">
      <c r="A155" s="248"/>
      <c r="D155" s="302"/>
    </row>
    <row r="156" spans="1:4" ht="14.25" customHeight="1">
      <c r="A156" s="248"/>
      <c r="D156" s="302"/>
    </row>
    <row r="157" spans="1:4" ht="14.25" customHeight="1">
      <c r="A157" s="248"/>
      <c r="D157" s="302"/>
    </row>
    <row r="158" spans="1:4" ht="14.25" customHeight="1">
      <c r="A158" s="248"/>
      <c r="D158" s="302"/>
    </row>
    <row r="159" spans="1:4" ht="14.25" customHeight="1">
      <c r="A159" s="248"/>
      <c r="D159" s="302"/>
    </row>
    <row r="160" spans="1:4" ht="14.25" customHeight="1">
      <c r="A160" s="248"/>
      <c r="D160" s="302"/>
    </row>
    <row r="161" spans="1:4" ht="14.25" customHeight="1">
      <c r="A161" s="248"/>
      <c r="D161" s="302"/>
    </row>
    <row r="162" spans="1:4" ht="14.25" customHeight="1">
      <c r="A162" s="248"/>
      <c r="D162" s="302"/>
    </row>
    <row r="163" spans="1:4" ht="14.25" customHeight="1">
      <c r="A163" s="248"/>
      <c r="D163" s="302"/>
    </row>
    <row r="164" spans="1:4" ht="14.25" customHeight="1">
      <c r="A164" s="248"/>
      <c r="D164" s="302"/>
    </row>
    <row r="165" spans="1:4" ht="14.25" customHeight="1">
      <c r="A165" s="248"/>
      <c r="D165" s="302"/>
    </row>
    <row r="166" spans="1:4" ht="14.25" customHeight="1">
      <c r="A166" s="248"/>
      <c r="D166" s="302"/>
    </row>
    <row r="167" spans="1:4" ht="14.25" customHeight="1">
      <c r="A167" s="248"/>
      <c r="D167" s="302"/>
    </row>
    <row r="168" spans="1:4" ht="14.25" customHeight="1">
      <c r="A168" s="248"/>
      <c r="D168" s="302"/>
    </row>
    <row r="169" spans="1:4" ht="14.25" customHeight="1">
      <c r="A169" s="248"/>
      <c r="D169" s="302"/>
    </row>
    <row r="170" spans="1:4" ht="14.25" customHeight="1">
      <c r="A170" s="248"/>
      <c r="D170" s="302"/>
    </row>
    <row r="171" spans="1:4" ht="14.25" customHeight="1">
      <c r="A171" s="248"/>
      <c r="D171" s="302"/>
    </row>
    <row r="172" spans="1:4" ht="14.25" customHeight="1">
      <c r="A172" s="248"/>
      <c r="D172" s="302"/>
    </row>
    <row r="173" spans="1:4" ht="14.25" customHeight="1">
      <c r="A173" s="248"/>
      <c r="D173" s="302"/>
    </row>
    <row r="174" spans="1:4" ht="14.25" customHeight="1">
      <c r="A174" s="248"/>
      <c r="D174" s="302"/>
    </row>
    <row r="175" spans="1:4" ht="14.25" customHeight="1">
      <c r="A175" s="248"/>
      <c r="D175" s="302"/>
    </row>
    <row r="176" spans="1:4" ht="14.25" customHeight="1">
      <c r="A176" s="248"/>
      <c r="D176" s="302"/>
    </row>
    <row r="177" spans="1:4" ht="14.25" customHeight="1">
      <c r="A177" s="248"/>
      <c r="D177" s="302"/>
    </row>
    <row r="178" spans="1:4" ht="14.25" customHeight="1">
      <c r="A178" s="248"/>
      <c r="D178" s="302"/>
    </row>
    <row r="179" spans="1:4" ht="14.25" customHeight="1">
      <c r="A179" s="248"/>
      <c r="D179" s="302"/>
    </row>
    <row r="180" spans="1:4" ht="14.25" customHeight="1">
      <c r="A180" s="248"/>
      <c r="D180" s="302"/>
    </row>
    <row r="181" spans="1:4" ht="14.25" customHeight="1">
      <c r="A181" s="248"/>
      <c r="D181" s="302"/>
    </row>
    <row r="182" spans="1:4" ht="14.25" customHeight="1">
      <c r="A182" s="248"/>
      <c r="D182" s="302"/>
    </row>
    <row r="183" spans="1:4" ht="14.25" customHeight="1">
      <c r="A183" s="248"/>
      <c r="D183" s="302"/>
    </row>
    <row r="184" spans="1:4" ht="14.25" customHeight="1">
      <c r="A184" s="248"/>
      <c r="D184" s="302"/>
    </row>
    <row r="185" spans="1:4" ht="14.25" customHeight="1">
      <c r="A185" s="248"/>
      <c r="D185" s="302"/>
    </row>
    <row r="186" spans="1:4" ht="14.25" customHeight="1">
      <c r="A186" s="248"/>
      <c r="D186" s="302"/>
    </row>
    <row r="187" spans="1:4" ht="14.25" customHeight="1">
      <c r="A187" s="248"/>
      <c r="D187" s="302"/>
    </row>
    <row r="188" spans="1:4" ht="14.25" customHeight="1">
      <c r="A188" s="248"/>
      <c r="D188" s="302"/>
    </row>
    <row r="189" spans="1:4" ht="14.25" customHeight="1">
      <c r="A189" s="248"/>
      <c r="D189" s="302"/>
    </row>
    <row r="190" spans="1:4" ht="14.25" customHeight="1">
      <c r="A190" s="248"/>
      <c r="D190" s="302"/>
    </row>
    <row r="191" spans="1:4" ht="14.25" customHeight="1">
      <c r="A191" s="248"/>
      <c r="D191" s="302"/>
    </row>
    <row r="192" spans="1:4" ht="14.25" customHeight="1">
      <c r="A192" s="248"/>
      <c r="D192" s="302"/>
    </row>
    <row r="193" spans="1:4" ht="14.25" customHeight="1">
      <c r="A193" s="248"/>
      <c r="D193" s="302"/>
    </row>
    <row r="194" spans="1:4" ht="14.25" customHeight="1">
      <c r="A194" s="248"/>
      <c r="D194" s="302"/>
    </row>
    <row r="195" spans="1:4" ht="14.25" customHeight="1">
      <c r="A195" s="248"/>
      <c r="D195" s="302"/>
    </row>
    <row r="196" spans="1:4" ht="14.25" customHeight="1">
      <c r="A196" s="248"/>
      <c r="D196" s="302"/>
    </row>
    <row r="197" spans="1:4" ht="14.25" customHeight="1">
      <c r="A197" s="248"/>
      <c r="D197" s="302"/>
    </row>
    <row r="198" spans="1:4" ht="14.25" customHeight="1">
      <c r="A198" s="248"/>
      <c r="D198" s="302"/>
    </row>
    <row r="199" spans="1:4" ht="14.25" customHeight="1">
      <c r="A199" s="248"/>
      <c r="D199" s="302"/>
    </row>
    <row r="200" spans="1:4" ht="14.25" customHeight="1">
      <c r="A200" s="248"/>
      <c r="D200" s="302"/>
    </row>
    <row r="201" spans="1:4" ht="14.25" customHeight="1">
      <c r="A201" s="248"/>
      <c r="D201" s="302"/>
    </row>
    <row r="202" spans="1:4" ht="14.25" customHeight="1">
      <c r="A202" s="248"/>
      <c r="D202" s="302"/>
    </row>
    <row r="203" spans="1:4" ht="14.25" customHeight="1">
      <c r="A203" s="248"/>
      <c r="D203" s="302"/>
    </row>
    <row r="204" spans="1:4" ht="14.25" customHeight="1">
      <c r="A204" s="248"/>
      <c r="D204" s="302"/>
    </row>
    <row r="205" spans="1:4" ht="14.25" customHeight="1">
      <c r="A205" s="248"/>
      <c r="D205" s="302"/>
    </row>
    <row r="206" spans="1:4" ht="14.25" customHeight="1">
      <c r="A206" s="248"/>
      <c r="D206" s="302"/>
    </row>
    <row r="207" spans="1:4" ht="14.25" customHeight="1">
      <c r="A207" s="248"/>
      <c r="D207" s="302"/>
    </row>
    <row r="208" spans="1:4" ht="14.25" customHeight="1">
      <c r="A208" s="248"/>
      <c r="D208" s="302"/>
    </row>
    <row r="209" spans="1:4" ht="14.25" customHeight="1">
      <c r="A209" s="248"/>
      <c r="D209" s="302"/>
    </row>
    <row r="210" spans="1:4" ht="14.25" customHeight="1">
      <c r="A210" s="248"/>
      <c r="D210" s="302"/>
    </row>
    <row r="211" spans="1:4" ht="14.25" customHeight="1">
      <c r="A211" s="248"/>
      <c r="D211" s="302"/>
    </row>
    <row r="212" spans="1:4" ht="14.25" customHeight="1">
      <c r="A212" s="248"/>
      <c r="D212" s="302"/>
    </row>
    <row r="213" spans="1:4" ht="14.25" customHeight="1">
      <c r="A213" s="248"/>
      <c r="D213" s="302"/>
    </row>
    <row r="214" spans="1:4" ht="14.25" customHeight="1">
      <c r="A214" s="248"/>
      <c r="D214" s="302"/>
    </row>
    <row r="215" spans="1:4" ht="14.25" customHeight="1">
      <c r="A215" s="248"/>
      <c r="D215" s="302"/>
    </row>
    <row r="216" spans="1:4" ht="14.25" customHeight="1">
      <c r="A216" s="248"/>
      <c r="D216" s="302"/>
    </row>
    <row r="217" spans="1:4" ht="14.25" customHeight="1">
      <c r="A217" s="248"/>
      <c r="D217" s="302"/>
    </row>
    <row r="218" spans="1:4" ht="14.25" customHeight="1">
      <c r="A218" s="248"/>
      <c r="D218" s="302"/>
    </row>
    <row r="219" spans="1:4" ht="14.25" customHeight="1">
      <c r="A219" s="248"/>
      <c r="D219" s="302"/>
    </row>
    <row r="220" spans="1:4" ht="14.25" customHeight="1">
      <c r="A220" s="248"/>
      <c r="D220" s="302"/>
    </row>
    <row r="221" spans="1:4" ht="14.25" customHeight="1">
      <c r="A221" s="248"/>
      <c r="D221" s="302"/>
    </row>
    <row r="222" spans="1:4" ht="14.25" customHeight="1">
      <c r="A222" s="248"/>
      <c r="D222" s="302"/>
    </row>
    <row r="223" spans="1:4" ht="14.25" customHeight="1">
      <c r="A223" s="248"/>
      <c r="D223" s="302"/>
    </row>
    <row r="224" spans="1:4" ht="14.25" customHeight="1">
      <c r="A224" s="248"/>
      <c r="D224" s="302"/>
    </row>
    <row r="225" spans="1:4" ht="14.25" customHeight="1">
      <c r="A225" s="248"/>
      <c r="D225" s="302"/>
    </row>
    <row r="226" spans="1:4" ht="14.25" customHeight="1">
      <c r="A226" s="248"/>
      <c r="D226" s="302"/>
    </row>
    <row r="227" spans="1:4" ht="14.25" customHeight="1">
      <c r="A227" s="248"/>
      <c r="D227" s="302"/>
    </row>
    <row r="228" spans="1:4" ht="14.25" customHeight="1">
      <c r="A228" s="248"/>
      <c r="D228" s="302"/>
    </row>
    <row r="229" spans="1:4" ht="14.25" customHeight="1">
      <c r="A229" s="248"/>
      <c r="D229" s="302"/>
    </row>
    <row r="230" spans="1:4" ht="14.25" customHeight="1">
      <c r="A230" s="248"/>
      <c r="D230" s="302"/>
    </row>
    <row r="231" spans="1:4" ht="14.25" customHeight="1">
      <c r="A231" s="248"/>
      <c r="D231" s="302"/>
    </row>
    <row r="232" spans="1:4" ht="14.25" customHeight="1">
      <c r="A232" s="248"/>
      <c r="D232" s="302"/>
    </row>
    <row r="233" spans="1:4" ht="14.25" customHeight="1">
      <c r="A233" s="248"/>
      <c r="D233" s="302"/>
    </row>
    <row r="234" spans="1:4" ht="14.25" customHeight="1">
      <c r="A234" s="248"/>
      <c r="D234" s="302"/>
    </row>
    <row r="235" spans="1:4" ht="14.25" customHeight="1">
      <c r="A235" s="248"/>
      <c r="D235" s="302"/>
    </row>
    <row r="236" spans="1:4" ht="14.25" customHeight="1">
      <c r="A236" s="248"/>
      <c r="D236" s="302"/>
    </row>
    <row r="237" spans="1:4" ht="14.25" customHeight="1">
      <c r="A237" s="248"/>
      <c r="D237" s="302"/>
    </row>
    <row r="238" spans="1:4" ht="14.25" customHeight="1">
      <c r="A238" s="248"/>
      <c r="D238" s="302"/>
    </row>
    <row r="239" spans="1:4" ht="14.25" customHeight="1">
      <c r="A239" s="248"/>
      <c r="D239" s="302"/>
    </row>
    <row r="240" spans="1:4" ht="14.25" customHeight="1">
      <c r="A240" s="248"/>
      <c r="D240" s="302"/>
    </row>
    <row r="241" spans="1:4" ht="14.25" customHeight="1">
      <c r="A241" s="248"/>
      <c r="D241" s="302"/>
    </row>
    <row r="242" spans="1:4" ht="14.25" customHeight="1">
      <c r="A242" s="248"/>
      <c r="D242" s="302"/>
    </row>
    <row r="243" spans="1:4" ht="14.25" customHeight="1">
      <c r="A243" s="248"/>
      <c r="D243" s="302"/>
    </row>
    <row r="244" spans="1:4" ht="14.25" customHeight="1">
      <c r="A244" s="248"/>
      <c r="D244" s="302"/>
    </row>
    <row r="245" spans="1:4" ht="14.25" customHeight="1">
      <c r="A245" s="248"/>
      <c r="D245" s="302"/>
    </row>
    <row r="246" spans="1:4" ht="14.25" customHeight="1">
      <c r="A246" s="248"/>
      <c r="D246" s="302"/>
    </row>
    <row r="247" spans="1:4" ht="14.25" customHeight="1">
      <c r="A247" s="248"/>
      <c r="D247" s="302"/>
    </row>
    <row r="248" spans="1:4" ht="14.25" customHeight="1">
      <c r="A248" s="248"/>
      <c r="D248" s="302"/>
    </row>
    <row r="249" spans="1:4" ht="14.25" customHeight="1">
      <c r="A249" s="248"/>
      <c r="D249" s="302"/>
    </row>
    <row r="250" spans="1:4" ht="14.25" customHeight="1">
      <c r="A250" s="248"/>
      <c r="D250" s="302"/>
    </row>
    <row r="251" spans="1:4" ht="14.25" customHeight="1">
      <c r="A251" s="248"/>
      <c r="D251" s="302"/>
    </row>
    <row r="252" spans="1:4" ht="14.25" customHeight="1">
      <c r="A252" s="248"/>
      <c r="D252" s="302"/>
    </row>
    <row r="253" spans="1:4" ht="14.25" customHeight="1">
      <c r="A253" s="248"/>
      <c r="D253" s="302"/>
    </row>
    <row r="254" spans="1:4" ht="14.25" customHeight="1">
      <c r="A254" s="248"/>
      <c r="D254" s="302"/>
    </row>
    <row r="255" spans="1:4" ht="14.25" customHeight="1">
      <c r="A255" s="248"/>
      <c r="D255" s="302"/>
    </row>
    <row r="256" spans="1:4" ht="14.25" customHeight="1">
      <c r="A256" s="248"/>
      <c r="D256" s="302"/>
    </row>
    <row r="257" spans="1:4" ht="14.25" customHeight="1">
      <c r="A257" s="248"/>
      <c r="D257" s="302"/>
    </row>
    <row r="258" spans="1:4" ht="14.25" customHeight="1">
      <c r="A258" s="248"/>
      <c r="D258" s="302"/>
    </row>
    <row r="259" spans="1:4" ht="14.25" customHeight="1">
      <c r="A259" s="248"/>
      <c r="D259" s="302"/>
    </row>
    <row r="260" spans="1:4" ht="14.25" customHeight="1">
      <c r="A260" s="248"/>
      <c r="D260" s="302"/>
    </row>
    <row r="261" spans="1:4" ht="14.25" customHeight="1">
      <c r="A261" s="248"/>
      <c r="D261" s="302"/>
    </row>
    <row r="262" spans="1:4" ht="14.25" customHeight="1">
      <c r="A262" s="248"/>
      <c r="D262" s="302"/>
    </row>
    <row r="263" spans="1:4" ht="14.25" customHeight="1">
      <c r="A263" s="248"/>
      <c r="D263" s="302"/>
    </row>
    <row r="264" spans="1:4" ht="14.25" customHeight="1">
      <c r="A264" s="248"/>
      <c r="D264" s="302"/>
    </row>
    <row r="265" spans="1:4" ht="14.25" customHeight="1">
      <c r="A265" s="248"/>
      <c r="D265" s="302"/>
    </row>
    <row r="266" spans="1:4" ht="14.25" customHeight="1">
      <c r="A266" s="248"/>
      <c r="D266" s="302"/>
    </row>
    <row r="267" spans="1:4" ht="14.25" customHeight="1">
      <c r="A267" s="248"/>
      <c r="D267" s="302"/>
    </row>
    <row r="268" spans="1:4" ht="14.25" customHeight="1">
      <c r="A268" s="248"/>
      <c r="D268" s="302"/>
    </row>
    <row r="269" spans="1:4" ht="14.25" customHeight="1">
      <c r="A269" s="248"/>
      <c r="D269" s="302"/>
    </row>
    <row r="270" spans="1:4" ht="14.25" customHeight="1">
      <c r="A270" s="248"/>
      <c r="D270" s="302"/>
    </row>
    <row r="271" spans="1:4" ht="14.25" customHeight="1">
      <c r="A271" s="248"/>
      <c r="D271" s="302"/>
    </row>
    <row r="272" spans="1:4" ht="14.25" customHeight="1">
      <c r="A272" s="248"/>
      <c r="D272" s="302"/>
    </row>
    <row r="273" spans="1:4" ht="14.25" customHeight="1">
      <c r="A273" s="248"/>
      <c r="D273" s="302"/>
    </row>
    <row r="274" spans="1:4" ht="14.25" customHeight="1">
      <c r="A274" s="248"/>
      <c r="D274" s="302"/>
    </row>
    <row r="275" spans="1:4" ht="14.25" customHeight="1">
      <c r="A275" s="248"/>
      <c r="D275" s="302"/>
    </row>
    <row r="276" spans="1:4" ht="14.25" customHeight="1">
      <c r="A276" s="248"/>
      <c r="D276" s="302"/>
    </row>
    <row r="277" spans="1:4" ht="14.25" customHeight="1">
      <c r="A277" s="248"/>
      <c r="D277" s="302"/>
    </row>
    <row r="278" spans="1:4" ht="14.25" customHeight="1">
      <c r="A278" s="248"/>
      <c r="D278" s="302"/>
    </row>
    <row r="279" spans="1:4" ht="14.25" customHeight="1">
      <c r="A279" s="248"/>
      <c r="D279" s="302"/>
    </row>
    <row r="280" spans="1:4" ht="14.25" customHeight="1">
      <c r="A280" s="248"/>
      <c r="D280" s="302"/>
    </row>
    <row r="281" spans="1:4" ht="14.25" customHeight="1">
      <c r="A281" s="248"/>
      <c r="D281" s="302"/>
    </row>
    <row r="282" spans="1:4" ht="14.25" customHeight="1">
      <c r="A282" s="248"/>
      <c r="D282" s="302"/>
    </row>
    <row r="283" spans="1:4" ht="14.25" customHeight="1">
      <c r="A283" s="248"/>
      <c r="D283" s="302"/>
    </row>
    <row r="284" spans="1:4" ht="14.25" customHeight="1">
      <c r="A284" s="248"/>
      <c r="D284" s="302"/>
    </row>
    <row r="285" spans="1:4" ht="14.25" customHeight="1">
      <c r="A285" s="248"/>
      <c r="D285" s="302"/>
    </row>
    <row r="286" spans="1:4" ht="14.25" customHeight="1">
      <c r="A286" s="248"/>
      <c r="D286" s="302"/>
    </row>
    <row r="287" spans="1:4" ht="14.25" customHeight="1">
      <c r="A287" s="248"/>
      <c r="D287" s="302"/>
    </row>
    <row r="288" spans="1:4" ht="14.25" customHeight="1">
      <c r="A288" s="248"/>
      <c r="D288" s="302"/>
    </row>
    <row r="289" spans="1:4" ht="14.25" customHeight="1">
      <c r="A289" s="248"/>
      <c r="D289" s="302"/>
    </row>
    <row r="290" spans="1:4" ht="14.25" customHeight="1">
      <c r="A290" s="248"/>
      <c r="D290" s="302"/>
    </row>
    <row r="291" spans="1:4" ht="14.25" customHeight="1">
      <c r="A291" s="248"/>
      <c r="D291" s="302"/>
    </row>
    <row r="292" spans="1:4" ht="14.25" customHeight="1">
      <c r="A292" s="248"/>
      <c r="D292" s="302"/>
    </row>
    <row r="293" spans="1:4" ht="14.25" customHeight="1">
      <c r="A293" s="248"/>
      <c r="D293" s="302"/>
    </row>
    <row r="294" spans="1:4" ht="14.25" customHeight="1">
      <c r="A294" s="248"/>
      <c r="D294" s="302"/>
    </row>
    <row r="295" spans="1:4" ht="14.25" customHeight="1">
      <c r="A295" s="248"/>
      <c r="D295" s="302"/>
    </row>
    <row r="296" spans="1:4" ht="14.25" customHeight="1">
      <c r="A296" s="248"/>
      <c r="D296" s="302"/>
    </row>
    <row r="297" spans="1:4" ht="14.25" customHeight="1">
      <c r="A297" s="248"/>
      <c r="D297" s="302"/>
    </row>
    <row r="298" spans="1:4" ht="14.25" customHeight="1">
      <c r="A298" s="248"/>
      <c r="D298" s="302"/>
    </row>
    <row r="299" spans="1:4" ht="14.25" customHeight="1">
      <c r="A299" s="248"/>
      <c r="D299" s="302"/>
    </row>
    <row r="300" spans="1:4" ht="14.25" customHeight="1">
      <c r="A300" s="248"/>
      <c r="D300" s="302"/>
    </row>
    <row r="301" spans="1:4" ht="14.25" customHeight="1">
      <c r="A301" s="248"/>
      <c r="D301" s="302"/>
    </row>
    <row r="302" spans="1:4" ht="14.25" customHeight="1">
      <c r="A302" s="248"/>
      <c r="D302" s="302"/>
    </row>
    <row r="303" spans="1:4" ht="14.25" customHeight="1">
      <c r="A303" s="248"/>
      <c r="D303" s="302"/>
    </row>
    <row r="304" spans="1:4" ht="14.25" customHeight="1">
      <c r="A304" s="248"/>
      <c r="D304" s="302"/>
    </row>
    <row r="305" spans="1:4" ht="14.25" customHeight="1">
      <c r="A305" s="248"/>
      <c r="D305" s="302"/>
    </row>
    <row r="306" spans="1:4" ht="14.25" customHeight="1">
      <c r="A306" s="248"/>
      <c r="D306" s="302"/>
    </row>
    <row r="307" spans="1:4" ht="14.25" customHeight="1">
      <c r="A307" s="248"/>
      <c r="D307" s="302"/>
    </row>
    <row r="308" spans="1:4" ht="14.25" customHeight="1">
      <c r="A308" s="248"/>
      <c r="D308" s="302"/>
    </row>
    <row r="309" spans="1:4" ht="14.25" customHeight="1">
      <c r="A309" s="248"/>
      <c r="D309" s="302"/>
    </row>
    <row r="310" spans="1:4" ht="14.25" customHeight="1">
      <c r="A310" s="248"/>
      <c r="D310" s="302"/>
    </row>
    <row r="311" spans="1:4" ht="14.25" customHeight="1">
      <c r="A311" s="248"/>
      <c r="D311" s="302"/>
    </row>
    <row r="312" spans="1:4" ht="14.25" customHeight="1">
      <c r="A312" s="248"/>
      <c r="D312" s="302"/>
    </row>
    <row r="313" spans="1:4" ht="14.25" customHeight="1">
      <c r="A313" s="248"/>
      <c r="D313" s="302"/>
    </row>
    <row r="314" spans="1:4" ht="14.25" customHeight="1">
      <c r="A314" s="248"/>
      <c r="D314" s="302"/>
    </row>
    <row r="315" spans="1:4" ht="14.25" customHeight="1">
      <c r="A315" s="248"/>
      <c r="D315" s="302"/>
    </row>
    <row r="316" spans="1:4" ht="14.25" customHeight="1">
      <c r="A316" s="248"/>
      <c r="D316" s="302"/>
    </row>
    <row r="317" spans="1:4" ht="14.25" customHeight="1">
      <c r="A317" s="248"/>
      <c r="D317" s="302"/>
    </row>
    <row r="318" spans="1:4" ht="14.25" customHeight="1">
      <c r="A318" s="248"/>
      <c r="D318" s="302"/>
    </row>
    <row r="319" spans="1:4" ht="14.25" customHeight="1">
      <c r="A319" s="248"/>
      <c r="D319" s="302"/>
    </row>
    <row r="320" spans="1:4" ht="14.25" customHeight="1">
      <c r="A320" s="248"/>
      <c r="D320" s="302"/>
    </row>
    <row r="321" spans="1:4" ht="14.25" customHeight="1">
      <c r="A321" s="248"/>
      <c r="D321" s="302"/>
    </row>
    <row r="322" spans="1:4" ht="14.25" customHeight="1">
      <c r="A322" s="248"/>
      <c r="D322" s="302"/>
    </row>
    <row r="323" spans="1:4" ht="14.25" customHeight="1">
      <c r="A323" s="248"/>
      <c r="D323" s="302"/>
    </row>
    <row r="324" spans="1:4" ht="14.25" customHeight="1">
      <c r="A324" s="248"/>
      <c r="D324" s="302"/>
    </row>
    <row r="325" spans="1:4" ht="14.25" customHeight="1">
      <c r="A325" s="248"/>
      <c r="D325" s="302"/>
    </row>
    <row r="326" spans="1:4" ht="14.25" customHeight="1">
      <c r="A326" s="248"/>
      <c r="D326" s="302"/>
    </row>
    <row r="327" spans="1:4" ht="14.25" customHeight="1">
      <c r="A327" s="248"/>
      <c r="D327" s="302"/>
    </row>
    <row r="328" spans="1:4" ht="14.25" customHeight="1">
      <c r="A328" s="248"/>
      <c r="D328" s="302"/>
    </row>
    <row r="329" spans="1:4" ht="14.25" customHeight="1">
      <c r="A329" s="248"/>
      <c r="D329" s="302"/>
    </row>
    <row r="330" spans="1:4" ht="14.25" customHeight="1">
      <c r="A330" s="248"/>
      <c r="D330" s="302"/>
    </row>
    <row r="331" spans="1:4" ht="14.25" customHeight="1">
      <c r="A331" s="248"/>
      <c r="D331" s="302"/>
    </row>
    <row r="332" spans="1:4" ht="14.25" customHeight="1">
      <c r="A332" s="248"/>
      <c r="D332" s="302"/>
    </row>
    <row r="333" spans="1:4" ht="14.25" customHeight="1">
      <c r="A333" s="248"/>
      <c r="D333" s="302"/>
    </row>
    <row r="334" spans="1:4" ht="14.25" customHeight="1">
      <c r="A334" s="248"/>
      <c r="D334" s="302"/>
    </row>
    <row r="335" spans="1:4" ht="14.25" customHeight="1">
      <c r="A335" s="248"/>
      <c r="D335" s="302"/>
    </row>
    <row r="336" spans="1:4" ht="14.25" customHeight="1">
      <c r="A336" s="248"/>
      <c r="D336" s="302"/>
    </row>
    <row r="337" spans="1:4" ht="14.25" customHeight="1">
      <c r="A337" s="248"/>
      <c r="D337" s="302"/>
    </row>
    <row r="338" spans="1:4" ht="14.25" customHeight="1">
      <c r="A338" s="248"/>
      <c r="D338" s="302"/>
    </row>
    <row r="339" spans="1:4" ht="14.25" customHeight="1">
      <c r="A339" s="248"/>
      <c r="D339" s="302"/>
    </row>
    <row r="340" spans="1:4" ht="14.25" customHeight="1">
      <c r="A340" s="248"/>
      <c r="D340" s="302"/>
    </row>
    <row r="341" spans="1:4" ht="14.25" customHeight="1">
      <c r="A341" s="248"/>
      <c r="D341" s="302"/>
    </row>
    <row r="342" spans="1:4" ht="14.25" customHeight="1">
      <c r="A342" s="248"/>
      <c r="D342" s="302"/>
    </row>
    <row r="343" spans="1:4" ht="14.25" customHeight="1">
      <c r="A343" s="248"/>
      <c r="D343" s="302"/>
    </row>
    <row r="344" spans="1:4" ht="14.25" customHeight="1">
      <c r="A344" s="248"/>
      <c r="D344" s="302"/>
    </row>
    <row r="345" spans="1:4" ht="14.25" customHeight="1">
      <c r="A345" s="248"/>
      <c r="D345" s="302"/>
    </row>
    <row r="346" spans="1:4" ht="14.25" customHeight="1">
      <c r="A346" s="248"/>
      <c r="D346" s="302"/>
    </row>
    <row r="347" spans="1:4" ht="14.25" customHeight="1">
      <c r="A347" s="248"/>
      <c r="D347" s="302"/>
    </row>
    <row r="348" spans="1:4" ht="14.25" customHeight="1">
      <c r="A348" s="248"/>
      <c r="D348" s="302"/>
    </row>
    <row r="349" spans="1:4" ht="14.25" customHeight="1">
      <c r="A349" s="248"/>
      <c r="D349" s="302"/>
    </row>
    <row r="350" spans="1:4" ht="14.25" customHeight="1">
      <c r="A350" s="248"/>
      <c r="D350" s="302"/>
    </row>
    <row r="351" spans="1:4" ht="14.25" customHeight="1">
      <c r="A351" s="248"/>
      <c r="D351" s="302"/>
    </row>
    <row r="352" spans="1:4" ht="14.25" customHeight="1">
      <c r="A352" s="248"/>
      <c r="D352" s="302"/>
    </row>
    <row r="353" spans="1:4" ht="14.25" customHeight="1">
      <c r="A353" s="248"/>
      <c r="D353" s="302"/>
    </row>
    <row r="354" spans="1:4" ht="14.25" customHeight="1">
      <c r="A354" s="248"/>
      <c r="D354" s="302"/>
    </row>
    <row r="355" spans="1:4" ht="14.25" customHeight="1">
      <c r="A355" s="248"/>
      <c r="D355" s="302"/>
    </row>
    <row r="356" spans="1:4" ht="14.25" customHeight="1">
      <c r="A356" s="248"/>
      <c r="D356" s="302"/>
    </row>
    <row r="357" spans="1:4" ht="14.25" customHeight="1">
      <c r="A357" s="248"/>
      <c r="D357" s="302"/>
    </row>
    <row r="358" spans="1:4" ht="14.25" customHeight="1">
      <c r="A358" s="248"/>
      <c r="D358" s="302"/>
    </row>
    <row r="359" spans="1:4" ht="14.25" customHeight="1">
      <c r="A359" s="248"/>
      <c r="D359" s="302"/>
    </row>
    <row r="360" spans="1:4" ht="14.25" customHeight="1">
      <c r="A360" s="248"/>
      <c r="D360" s="302"/>
    </row>
    <row r="361" spans="1:4" ht="14.25" customHeight="1">
      <c r="A361" s="248"/>
      <c r="D361" s="302"/>
    </row>
    <row r="362" spans="1:4" ht="14.25" customHeight="1">
      <c r="A362" s="248"/>
      <c r="D362" s="302"/>
    </row>
    <row r="363" spans="1:4" ht="14.25" customHeight="1">
      <c r="A363" s="248"/>
      <c r="D363" s="302"/>
    </row>
    <row r="364" spans="1:4" ht="14.25" customHeight="1">
      <c r="A364" s="248"/>
      <c r="D364" s="302"/>
    </row>
    <row r="365" spans="1:4" ht="14.25" customHeight="1">
      <c r="A365" s="248"/>
      <c r="D365" s="302"/>
    </row>
    <row r="366" spans="1:4" ht="14.25" customHeight="1">
      <c r="A366" s="248"/>
      <c r="D366" s="302"/>
    </row>
    <row r="367" spans="1:4" ht="14.25" customHeight="1">
      <c r="A367" s="248"/>
      <c r="D367" s="302"/>
    </row>
    <row r="368" spans="1:4" ht="14.25" customHeight="1">
      <c r="A368" s="248"/>
      <c r="D368" s="302"/>
    </row>
    <row r="369" spans="1:4" ht="14.25" customHeight="1">
      <c r="A369" s="248"/>
      <c r="D369" s="302"/>
    </row>
    <row r="370" spans="1:4" ht="14.25" customHeight="1">
      <c r="A370" s="248"/>
      <c r="D370" s="302"/>
    </row>
    <row r="371" spans="1:4" ht="14.25" customHeight="1">
      <c r="A371" s="248"/>
      <c r="D371" s="302"/>
    </row>
    <row r="372" spans="1:4" ht="14.25" customHeight="1">
      <c r="A372" s="248"/>
      <c r="D372" s="302"/>
    </row>
    <row r="373" spans="1:4" ht="14.25" customHeight="1">
      <c r="A373" s="248"/>
      <c r="D373" s="302"/>
    </row>
    <row r="374" spans="1:4" ht="14.25" customHeight="1">
      <c r="A374" s="248"/>
      <c r="D374" s="302"/>
    </row>
    <row r="375" spans="1:4" ht="14.25" customHeight="1">
      <c r="A375" s="248"/>
      <c r="D375" s="302"/>
    </row>
    <row r="376" spans="1:4" ht="14.25" customHeight="1">
      <c r="A376" s="248"/>
      <c r="D376" s="302"/>
    </row>
    <row r="377" spans="1:4" ht="14.25" customHeight="1">
      <c r="A377" s="248"/>
      <c r="D377" s="302"/>
    </row>
    <row r="378" spans="1:4" ht="14.25" customHeight="1">
      <c r="A378" s="248"/>
      <c r="D378" s="302"/>
    </row>
    <row r="379" spans="1:4" ht="14.25" customHeight="1">
      <c r="A379" s="248"/>
      <c r="D379" s="302"/>
    </row>
    <row r="380" spans="1:4" ht="14.25" customHeight="1">
      <c r="A380" s="248"/>
      <c r="D380" s="302"/>
    </row>
    <row r="381" spans="1:4" ht="14.25" customHeight="1">
      <c r="A381" s="248"/>
      <c r="D381" s="302"/>
    </row>
    <row r="382" spans="1:4" ht="14.25" customHeight="1">
      <c r="A382" s="248"/>
      <c r="D382" s="302"/>
    </row>
    <row r="383" spans="1:4" ht="14.25" customHeight="1">
      <c r="A383" s="248"/>
      <c r="D383" s="302"/>
    </row>
    <row r="384" spans="1:4" ht="14.25" customHeight="1">
      <c r="A384" s="248"/>
      <c r="D384" s="302"/>
    </row>
    <row r="385" spans="1:4" ht="14.25" customHeight="1">
      <c r="A385" s="248"/>
      <c r="D385" s="302"/>
    </row>
    <row r="386" spans="1:4" ht="14.25" customHeight="1">
      <c r="A386" s="248"/>
      <c r="D386" s="302"/>
    </row>
    <row r="387" spans="1:4" ht="14.25" customHeight="1">
      <c r="A387" s="248"/>
      <c r="D387" s="302"/>
    </row>
    <row r="388" spans="1:4" ht="14.25" customHeight="1">
      <c r="A388" s="248"/>
      <c r="D388" s="302"/>
    </row>
    <row r="389" spans="1:4" ht="14.25" customHeight="1">
      <c r="A389" s="248"/>
      <c r="D389" s="302"/>
    </row>
    <row r="390" spans="1:4" ht="14.25" customHeight="1">
      <c r="A390" s="248"/>
      <c r="D390" s="302"/>
    </row>
    <row r="391" spans="1:4" ht="14.25" customHeight="1">
      <c r="A391" s="248"/>
      <c r="D391" s="302"/>
    </row>
    <row r="392" spans="1:4" ht="14.25" customHeight="1">
      <c r="A392" s="248"/>
      <c r="D392" s="302"/>
    </row>
    <row r="393" spans="1:4" ht="14.25" customHeight="1">
      <c r="A393" s="248"/>
      <c r="D393" s="302"/>
    </row>
    <row r="394" spans="1:4" ht="14.25" customHeight="1">
      <c r="A394" s="248"/>
      <c r="D394" s="302"/>
    </row>
    <row r="395" spans="1:4" ht="14.25" customHeight="1">
      <c r="A395" s="248"/>
      <c r="D395" s="302"/>
    </row>
    <row r="396" spans="1:4" ht="14.25" customHeight="1">
      <c r="A396" s="248"/>
      <c r="D396" s="302"/>
    </row>
    <row r="397" spans="1:4" ht="14.25" customHeight="1">
      <c r="A397" s="248"/>
      <c r="D397" s="302"/>
    </row>
    <row r="398" spans="1:4" ht="14.25" customHeight="1">
      <c r="A398" s="248"/>
      <c r="D398" s="302"/>
    </row>
    <row r="399" spans="1:4" ht="14.25" customHeight="1">
      <c r="A399" s="248"/>
      <c r="D399" s="302"/>
    </row>
    <row r="400" spans="1:4" ht="14.25" customHeight="1">
      <c r="A400" s="248"/>
      <c r="D400" s="302"/>
    </row>
    <row r="401" spans="1:4" ht="14.25" customHeight="1">
      <c r="A401" s="248"/>
      <c r="D401" s="302"/>
    </row>
    <row r="402" spans="1:4" ht="14.25" customHeight="1">
      <c r="A402" s="248"/>
      <c r="D402" s="302"/>
    </row>
    <row r="403" spans="1:4" ht="14.25" customHeight="1">
      <c r="A403" s="248"/>
      <c r="D403" s="302"/>
    </row>
    <row r="404" spans="1:4" ht="14.25" customHeight="1">
      <c r="A404" s="248"/>
      <c r="D404" s="302"/>
    </row>
    <row r="405" spans="1:4" ht="14.25" customHeight="1">
      <c r="A405" s="248"/>
      <c r="D405" s="302"/>
    </row>
    <row r="406" spans="1:4" ht="14.25" customHeight="1">
      <c r="A406" s="248"/>
      <c r="D406" s="302"/>
    </row>
    <row r="407" spans="1:4" ht="14.25" customHeight="1">
      <c r="A407" s="248"/>
      <c r="D407" s="302"/>
    </row>
    <row r="408" spans="1:4" ht="14.25" customHeight="1">
      <c r="A408" s="248"/>
      <c r="D408" s="302"/>
    </row>
    <row r="409" spans="1:4" ht="14.25" customHeight="1">
      <c r="A409" s="248"/>
      <c r="D409" s="302"/>
    </row>
    <row r="410" spans="1:4" ht="14.25" customHeight="1">
      <c r="A410" s="248"/>
      <c r="D410" s="302"/>
    </row>
    <row r="411" spans="1:4" ht="14.25" customHeight="1">
      <c r="A411" s="248"/>
      <c r="D411" s="302"/>
    </row>
    <row r="412" spans="1:4" ht="14.25" customHeight="1">
      <c r="A412" s="248"/>
      <c r="D412" s="302"/>
    </row>
    <row r="413" spans="1:4" ht="14.25" customHeight="1">
      <c r="A413" s="248"/>
      <c r="D413" s="302"/>
    </row>
    <row r="414" spans="1:4" ht="14.25" customHeight="1">
      <c r="A414" s="248"/>
      <c r="D414" s="302"/>
    </row>
    <row r="415" spans="1:4" ht="14.25" customHeight="1">
      <c r="A415" s="248"/>
      <c r="D415" s="302"/>
    </row>
    <row r="416" spans="1:4" ht="14.25" customHeight="1">
      <c r="A416" s="248"/>
      <c r="D416" s="302"/>
    </row>
    <row r="417" spans="1:4" ht="14.25" customHeight="1">
      <c r="A417" s="248"/>
      <c r="D417" s="302"/>
    </row>
    <row r="418" spans="1:4" ht="14.25" customHeight="1">
      <c r="A418" s="248"/>
      <c r="D418" s="302"/>
    </row>
    <row r="419" spans="1:4" ht="14.25" customHeight="1">
      <c r="A419" s="248"/>
      <c r="D419" s="302"/>
    </row>
    <row r="420" spans="1:4" ht="14.25" customHeight="1">
      <c r="A420" s="248"/>
      <c r="D420" s="302"/>
    </row>
    <row r="421" spans="1:4" ht="14.25" customHeight="1">
      <c r="A421" s="248"/>
      <c r="D421" s="302"/>
    </row>
    <row r="422" spans="1:4" ht="14.25" customHeight="1">
      <c r="A422" s="248"/>
      <c r="D422" s="302"/>
    </row>
    <row r="423" spans="1:4" ht="14.25" customHeight="1">
      <c r="A423" s="248"/>
      <c r="D423" s="302"/>
    </row>
    <row r="424" spans="1:4" ht="14.25" customHeight="1">
      <c r="A424" s="248"/>
      <c r="D424" s="302"/>
    </row>
    <row r="425" spans="1:4" ht="14.25" customHeight="1">
      <c r="A425" s="248"/>
      <c r="D425" s="302"/>
    </row>
    <row r="426" spans="1:4" ht="14.25" customHeight="1">
      <c r="A426" s="248"/>
      <c r="D426" s="302"/>
    </row>
    <row r="427" spans="1:4" ht="14.25" customHeight="1">
      <c r="A427" s="248"/>
      <c r="D427" s="302"/>
    </row>
    <row r="428" spans="1:4" ht="14.25" customHeight="1">
      <c r="A428" s="248"/>
      <c r="D428" s="302"/>
    </row>
    <row r="429" spans="1:4" ht="14.25" customHeight="1">
      <c r="A429" s="248"/>
      <c r="D429" s="302"/>
    </row>
    <row r="430" spans="1:4" ht="14.25" customHeight="1">
      <c r="A430" s="248"/>
      <c r="D430" s="302"/>
    </row>
    <row r="431" spans="1:4" ht="14.25" customHeight="1">
      <c r="A431" s="248"/>
      <c r="D431" s="302"/>
    </row>
    <row r="432" spans="1:4" ht="14.25" customHeight="1">
      <c r="A432" s="248"/>
      <c r="D432" s="302"/>
    </row>
    <row r="433" spans="1:4" ht="14.25" customHeight="1">
      <c r="A433" s="248"/>
      <c r="D433" s="302"/>
    </row>
    <row r="434" spans="1:4" ht="14.25" customHeight="1">
      <c r="A434" s="248"/>
      <c r="D434" s="302"/>
    </row>
    <row r="435" spans="1:4" ht="14.25" customHeight="1">
      <c r="A435" s="248"/>
      <c r="D435" s="302"/>
    </row>
    <row r="436" spans="1:4" ht="14.25" customHeight="1">
      <c r="A436" s="248"/>
      <c r="D436" s="302"/>
    </row>
    <row r="437" spans="1:4" ht="14.25" customHeight="1">
      <c r="A437" s="248"/>
      <c r="D437" s="302"/>
    </row>
    <row r="438" spans="1:4" ht="14.25" customHeight="1">
      <c r="A438" s="248"/>
      <c r="D438" s="302"/>
    </row>
    <row r="439" spans="1:4" ht="14.25" customHeight="1">
      <c r="A439" s="248"/>
      <c r="D439" s="302"/>
    </row>
    <row r="440" spans="1:4" ht="14.25" customHeight="1">
      <c r="A440" s="248"/>
      <c r="D440" s="302"/>
    </row>
    <row r="441" spans="1:4" ht="14.25" customHeight="1">
      <c r="A441" s="248"/>
      <c r="D441" s="302"/>
    </row>
    <row r="442" spans="1:4" ht="14.25" customHeight="1">
      <c r="A442" s="248"/>
      <c r="D442" s="302"/>
    </row>
    <row r="443" spans="1:4" ht="14.25" customHeight="1">
      <c r="A443" s="248"/>
      <c r="D443" s="302"/>
    </row>
    <row r="444" spans="1:4" ht="14.25" customHeight="1">
      <c r="A444" s="248"/>
      <c r="D444" s="302"/>
    </row>
    <row r="445" spans="1:4" ht="14.25" customHeight="1">
      <c r="A445" s="248"/>
      <c r="D445" s="302"/>
    </row>
    <row r="446" spans="1:4" ht="14.25" customHeight="1">
      <c r="A446" s="248"/>
      <c r="D446" s="302"/>
    </row>
    <row r="447" spans="1:4" ht="14.25" customHeight="1">
      <c r="A447" s="248"/>
      <c r="D447" s="302"/>
    </row>
    <row r="448" spans="1:4" ht="14.25" customHeight="1">
      <c r="A448" s="248"/>
      <c r="D448" s="302"/>
    </row>
    <row r="449" spans="1:4" ht="14.25" customHeight="1">
      <c r="A449" s="248"/>
      <c r="D449" s="302"/>
    </row>
    <row r="450" spans="1:4" ht="14.25" customHeight="1">
      <c r="A450" s="248"/>
      <c r="D450" s="302"/>
    </row>
    <row r="451" spans="1:4" ht="14.25" customHeight="1">
      <c r="A451" s="248"/>
      <c r="D451" s="302"/>
    </row>
    <row r="452" spans="1:4" ht="14.25" customHeight="1">
      <c r="A452" s="248"/>
      <c r="D452" s="302"/>
    </row>
    <row r="453" spans="1:4" ht="14.25" customHeight="1">
      <c r="A453" s="248"/>
      <c r="D453" s="302"/>
    </row>
    <row r="454" spans="1:4" ht="14.25" customHeight="1">
      <c r="A454" s="248"/>
      <c r="D454" s="302"/>
    </row>
    <row r="455" spans="1:4" ht="14.25" customHeight="1">
      <c r="A455" s="248"/>
      <c r="D455" s="302"/>
    </row>
    <row r="456" spans="1:4" ht="14.25" customHeight="1">
      <c r="A456" s="248"/>
      <c r="D456" s="302"/>
    </row>
    <row r="457" spans="1:4" ht="14.25" customHeight="1">
      <c r="A457" s="248"/>
      <c r="D457" s="302"/>
    </row>
    <row r="458" spans="1:4" ht="14.25" customHeight="1">
      <c r="A458" s="248"/>
      <c r="D458" s="302"/>
    </row>
    <row r="459" spans="1:4" ht="14.25" customHeight="1">
      <c r="A459" s="248"/>
      <c r="D459" s="302"/>
    </row>
    <row r="460" spans="1:4" ht="14.25" customHeight="1">
      <c r="A460" s="248"/>
      <c r="D460" s="302"/>
    </row>
    <row r="461" spans="1:4" ht="14.25" customHeight="1">
      <c r="A461" s="248"/>
      <c r="D461" s="302"/>
    </row>
    <row r="462" spans="1:4" ht="14.25" customHeight="1">
      <c r="A462" s="248"/>
      <c r="D462" s="302"/>
    </row>
    <row r="463" spans="1:4" ht="14.25" customHeight="1">
      <c r="A463" s="248"/>
      <c r="D463" s="302"/>
    </row>
    <row r="464" spans="1:4" ht="14.25" customHeight="1">
      <c r="A464" s="248"/>
      <c r="D464" s="302"/>
    </row>
    <row r="465" spans="1:4" ht="14.25" customHeight="1">
      <c r="A465" s="248"/>
      <c r="D465" s="302"/>
    </row>
    <row r="466" spans="1:4" ht="14.25" customHeight="1">
      <c r="A466" s="248"/>
      <c r="D466" s="302"/>
    </row>
    <row r="467" spans="1:4" ht="14.25" customHeight="1">
      <c r="A467" s="248"/>
      <c r="D467" s="302"/>
    </row>
    <row r="468" spans="1:4" ht="14.25" customHeight="1">
      <c r="A468" s="248"/>
      <c r="D468" s="302"/>
    </row>
    <row r="469" spans="1:4" ht="14.25" customHeight="1">
      <c r="A469" s="248"/>
      <c r="D469" s="302"/>
    </row>
    <row r="470" spans="1:4" ht="14.25" customHeight="1">
      <c r="A470" s="248"/>
      <c r="D470" s="302"/>
    </row>
    <row r="471" spans="1:4" ht="14.25" customHeight="1">
      <c r="A471" s="248"/>
      <c r="D471" s="302"/>
    </row>
    <row r="472" spans="1:4" ht="14.25" customHeight="1">
      <c r="A472" s="248"/>
      <c r="D472" s="302"/>
    </row>
    <row r="473" spans="1:4" ht="14.25" customHeight="1">
      <c r="A473" s="248"/>
      <c r="D473" s="302"/>
    </row>
    <row r="474" spans="1:4" ht="14.25" customHeight="1">
      <c r="A474" s="248"/>
      <c r="D474" s="302"/>
    </row>
    <row r="475" spans="1:4" ht="14.25" customHeight="1">
      <c r="A475" s="248"/>
      <c r="D475" s="302"/>
    </row>
    <row r="476" spans="1:4" ht="14.25" customHeight="1">
      <c r="A476" s="248"/>
      <c r="D476" s="302"/>
    </row>
    <row r="477" spans="1:4" ht="14.25" customHeight="1">
      <c r="A477" s="248"/>
      <c r="D477" s="302"/>
    </row>
    <row r="478" spans="1:4" ht="14.25" customHeight="1">
      <c r="A478" s="248"/>
      <c r="D478" s="302"/>
    </row>
    <row r="479" spans="1:4" ht="14.25" customHeight="1">
      <c r="A479" s="248"/>
      <c r="D479" s="302"/>
    </row>
    <row r="480" spans="1:4" ht="14.25" customHeight="1">
      <c r="A480" s="248"/>
      <c r="D480" s="302"/>
    </row>
    <row r="481" spans="1:4" ht="14.25" customHeight="1">
      <c r="A481" s="248"/>
      <c r="D481" s="302"/>
    </row>
    <row r="482" spans="1:4" ht="14.25" customHeight="1">
      <c r="A482" s="248"/>
      <c r="D482" s="302"/>
    </row>
    <row r="483" spans="1:4" ht="14.25" customHeight="1">
      <c r="A483" s="248"/>
      <c r="D483" s="302"/>
    </row>
    <row r="484" spans="1:4" ht="14.25" customHeight="1">
      <c r="A484" s="248"/>
      <c r="D484" s="302"/>
    </row>
    <row r="485" spans="1:4" ht="14.25" customHeight="1">
      <c r="A485" s="248"/>
      <c r="D485" s="302"/>
    </row>
    <row r="486" spans="1:4" ht="14.25" customHeight="1">
      <c r="A486" s="248"/>
      <c r="D486" s="302"/>
    </row>
    <row r="487" spans="1:4" ht="14.25" customHeight="1">
      <c r="A487" s="248"/>
      <c r="D487" s="302"/>
    </row>
    <row r="488" spans="1:4" ht="14.25" customHeight="1">
      <c r="A488" s="248"/>
      <c r="D488" s="302"/>
    </row>
    <row r="489" spans="1:4" ht="14.25" customHeight="1">
      <c r="A489" s="248"/>
      <c r="D489" s="302"/>
    </row>
    <row r="490" spans="1:4" ht="14.25" customHeight="1">
      <c r="A490" s="248"/>
      <c r="D490" s="302"/>
    </row>
    <row r="491" spans="1:4" ht="14.25" customHeight="1">
      <c r="A491" s="248"/>
      <c r="D491" s="302"/>
    </row>
    <row r="492" spans="1:4" ht="14.25" customHeight="1">
      <c r="A492" s="248"/>
      <c r="D492" s="302"/>
    </row>
    <row r="493" spans="1:4" ht="14.25" customHeight="1">
      <c r="A493" s="248"/>
      <c r="D493" s="302"/>
    </row>
    <row r="494" spans="1:4" ht="14.25" customHeight="1">
      <c r="A494" s="248"/>
      <c r="D494" s="302"/>
    </row>
    <row r="495" spans="1:4" ht="14.25" customHeight="1">
      <c r="A495" s="248"/>
      <c r="D495" s="302"/>
    </row>
    <row r="496" spans="1:4" ht="14.25" customHeight="1">
      <c r="A496" s="248"/>
      <c r="D496" s="302"/>
    </row>
    <row r="497" spans="1:4" ht="14.25" customHeight="1">
      <c r="A497" s="248"/>
      <c r="D497" s="302"/>
    </row>
    <row r="498" spans="1:4" ht="14.25" customHeight="1">
      <c r="A498" s="248"/>
      <c r="D498" s="302"/>
    </row>
    <row r="499" spans="1:4" ht="14.25" customHeight="1">
      <c r="A499" s="248"/>
      <c r="D499" s="302"/>
    </row>
    <row r="500" spans="1:4" ht="14.25" customHeight="1">
      <c r="A500" s="248"/>
      <c r="D500" s="302"/>
    </row>
    <row r="501" spans="1:4" ht="14.25" customHeight="1">
      <c r="A501" s="248"/>
      <c r="D501" s="302"/>
    </row>
    <row r="502" spans="1:4" ht="14.25" customHeight="1">
      <c r="A502" s="248"/>
      <c r="D502" s="302"/>
    </row>
    <row r="503" spans="1:4" ht="14.25" customHeight="1">
      <c r="A503" s="248"/>
      <c r="D503" s="302"/>
    </row>
    <row r="504" spans="1:4" ht="14.25" customHeight="1">
      <c r="A504" s="248"/>
      <c r="D504" s="302"/>
    </row>
    <row r="505" spans="1:4" ht="14.25" customHeight="1">
      <c r="A505" s="248"/>
      <c r="D505" s="302"/>
    </row>
    <row r="506" spans="1:4" ht="14.25" customHeight="1">
      <c r="A506" s="248"/>
      <c r="D506" s="302"/>
    </row>
    <row r="507" spans="1:4" ht="14.25" customHeight="1">
      <c r="A507" s="248"/>
      <c r="D507" s="302"/>
    </row>
    <row r="508" spans="1:4" ht="14.25" customHeight="1">
      <c r="A508" s="248"/>
      <c r="D508" s="302"/>
    </row>
    <row r="509" spans="1:4" ht="14.25" customHeight="1">
      <c r="A509" s="248"/>
      <c r="D509" s="302"/>
    </row>
    <row r="510" spans="1:4" ht="14.25" customHeight="1">
      <c r="A510" s="248"/>
      <c r="D510" s="302"/>
    </row>
    <row r="511" spans="1:4" ht="14.25" customHeight="1">
      <c r="A511" s="248"/>
      <c r="D511" s="302"/>
    </row>
    <row r="512" spans="1:4" ht="14.25" customHeight="1">
      <c r="A512" s="248"/>
      <c r="D512" s="302"/>
    </row>
    <row r="513" spans="1:4" ht="14.25" customHeight="1">
      <c r="A513" s="248"/>
      <c r="D513" s="302"/>
    </row>
    <row r="514" spans="1:4" ht="14.25" customHeight="1">
      <c r="A514" s="248"/>
      <c r="D514" s="302"/>
    </row>
    <row r="515" spans="1:4" ht="14.25" customHeight="1">
      <c r="A515" s="248"/>
      <c r="D515" s="302"/>
    </row>
    <row r="516" spans="1:4" ht="14.25" customHeight="1">
      <c r="A516" s="248"/>
      <c r="D516" s="302"/>
    </row>
    <row r="517" spans="1:4" ht="14.25" customHeight="1">
      <c r="A517" s="248"/>
      <c r="D517" s="302"/>
    </row>
    <row r="518" spans="1:4" ht="14.25" customHeight="1">
      <c r="A518" s="248"/>
      <c r="D518" s="302"/>
    </row>
    <row r="519" spans="1:4" ht="14.25" customHeight="1">
      <c r="A519" s="248"/>
      <c r="D519" s="302"/>
    </row>
    <row r="520" spans="1:4" ht="14.25" customHeight="1">
      <c r="A520" s="248"/>
      <c r="D520" s="302"/>
    </row>
    <row r="521" spans="1:4" ht="14.25" customHeight="1">
      <c r="A521" s="248"/>
      <c r="D521" s="302"/>
    </row>
    <row r="522" spans="1:4" ht="14.25" customHeight="1">
      <c r="A522" s="248"/>
      <c r="D522" s="302"/>
    </row>
    <row r="523" spans="1:4" ht="14.25" customHeight="1">
      <c r="A523" s="248"/>
      <c r="D523" s="302"/>
    </row>
    <row r="524" spans="1:4" ht="14.25" customHeight="1">
      <c r="A524" s="248"/>
      <c r="D524" s="302"/>
    </row>
    <row r="525" spans="1:4" ht="14.25" customHeight="1">
      <c r="A525" s="248"/>
      <c r="D525" s="302"/>
    </row>
    <row r="526" spans="1:4" ht="14.25" customHeight="1">
      <c r="A526" s="248"/>
      <c r="D526" s="302"/>
    </row>
    <row r="527" spans="1:4" ht="14.25" customHeight="1">
      <c r="A527" s="248"/>
      <c r="D527" s="302"/>
    </row>
    <row r="528" spans="1:4" ht="14.25" customHeight="1">
      <c r="A528" s="248"/>
      <c r="D528" s="302"/>
    </row>
    <row r="529" spans="1:4" ht="14.25" customHeight="1">
      <c r="A529" s="248"/>
      <c r="D529" s="302"/>
    </row>
    <row r="530" spans="1:4" ht="14.25" customHeight="1">
      <c r="A530" s="248"/>
      <c r="D530" s="302"/>
    </row>
    <row r="531" spans="1:4" ht="14.25" customHeight="1">
      <c r="A531" s="248"/>
      <c r="D531" s="302"/>
    </row>
    <row r="532" spans="1:4" ht="14.25" customHeight="1">
      <c r="A532" s="248"/>
      <c r="D532" s="302"/>
    </row>
    <row r="533" spans="1:4" ht="14.25" customHeight="1">
      <c r="A533" s="248"/>
      <c r="D533" s="302"/>
    </row>
    <row r="534" spans="1:4" ht="14.25" customHeight="1">
      <c r="A534" s="248"/>
      <c r="D534" s="302"/>
    </row>
    <row r="535" spans="1:4" ht="14.25" customHeight="1">
      <c r="A535" s="248"/>
      <c r="D535" s="302"/>
    </row>
    <row r="536" spans="1:4" ht="14.25" customHeight="1">
      <c r="A536" s="248"/>
      <c r="D536" s="302"/>
    </row>
    <row r="537" spans="1:4" ht="14.25" customHeight="1">
      <c r="A537" s="248"/>
      <c r="D537" s="302"/>
    </row>
    <row r="538" spans="1:4" ht="14.25" customHeight="1">
      <c r="A538" s="248"/>
      <c r="D538" s="302"/>
    </row>
    <row r="539" spans="1:4" ht="14.25" customHeight="1">
      <c r="A539" s="248"/>
      <c r="D539" s="302"/>
    </row>
    <row r="540" spans="1:4" ht="14.25" customHeight="1">
      <c r="A540" s="248"/>
      <c r="D540" s="302"/>
    </row>
    <row r="541" spans="1:4" ht="14.25" customHeight="1">
      <c r="A541" s="248"/>
      <c r="D541" s="302"/>
    </row>
    <row r="542" spans="1:4" ht="14.25" customHeight="1">
      <c r="A542" s="248"/>
      <c r="D542" s="302"/>
    </row>
    <row r="543" spans="1:4" ht="14.25" customHeight="1">
      <c r="A543" s="248"/>
      <c r="D543" s="302"/>
    </row>
    <row r="544" spans="1:4" ht="14.25" customHeight="1">
      <c r="A544" s="248"/>
      <c r="D544" s="302"/>
    </row>
    <row r="545" spans="1:4" ht="14.25" customHeight="1">
      <c r="A545" s="248"/>
      <c r="D545" s="302"/>
    </row>
    <row r="546" spans="1:4" ht="14.25" customHeight="1">
      <c r="A546" s="248"/>
      <c r="D546" s="302"/>
    </row>
    <row r="547" spans="1:4" ht="14.25" customHeight="1">
      <c r="A547" s="248"/>
      <c r="D547" s="302"/>
    </row>
    <row r="548" spans="1:4" ht="14.25" customHeight="1">
      <c r="A548" s="248"/>
      <c r="D548" s="302"/>
    </row>
    <row r="549" spans="1:4" ht="14.25" customHeight="1">
      <c r="A549" s="248"/>
      <c r="D549" s="302"/>
    </row>
    <row r="550" spans="1:4" ht="14.25" customHeight="1">
      <c r="A550" s="248"/>
      <c r="D550" s="302"/>
    </row>
    <row r="551" spans="1:4" ht="14.25" customHeight="1">
      <c r="A551" s="248"/>
      <c r="D551" s="302"/>
    </row>
    <row r="552" spans="1:4" ht="14.25" customHeight="1">
      <c r="A552" s="248"/>
      <c r="D552" s="302"/>
    </row>
    <row r="553" spans="1:4" ht="14.25" customHeight="1">
      <c r="A553" s="248"/>
      <c r="D553" s="302"/>
    </row>
    <row r="554" spans="1:4" ht="14.25" customHeight="1">
      <c r="A554" s="248"/>
      <c r="D554" s="302"/>
    </row>
    <row r="555" spans="1:4" ht="14.25" customHeight="1">
      <c r="A555" s="248"/>
      <c r="D555" s="302"/>
    </row>
    <row r="556" spans="1:4" ht="14.25" customHeight="1">
      <c r="A556" s="248"/>
      <c r="D556" s="302"/>
    </row>
    <row r="557" spans="1:4" ht="14.25" customHeight="1">
      <c r="A557" s="248"/>
      <c r="D557" s="302"/>
    </row>
    <row r="558" spans="1:4" ht="14.25" customHeight="1">
      <c r="A558" s="248"/>
      <c r="D558" s="302"/>
    </row>
    <row r="559" spans="1:4" ht="14.25" customHeight="1">
      <c r="A559" s="248"/>
      <c r="D559" s="302"/>
    </row>
    <row r="560" spans="1:4" ht="14.25" customHeight="1">
      <c r="A560" s="248"/>
      <c r="D560" s="302"/>
    </row>
    <row r="561" spans="1:4" ht="14.25" customHeight="1">
      <c r="A561" s="248"/>
      <c r="D561" s="302"/>
    </row>
    <row r="562" spans="1:4" ht="14.25" customHeight="1">
      <c r="A562" s="248"/>
      <c r="D562" s="302"/>
    </row>
    <row r="563" spans="1:4" ht="14.25" customHeight="1">
      <c r="A563" s="248"/>
      <c r="D563" s="302"/>
    </row>
    <row r="564" spans="1:4" ht="14.25" customHeight="1">
      <c r="A564" s="248"/>
      <c r="D564" s="302"/>
    </row>
    <row r="565" spans="1:4" ht="14.25" customHeight="1">
      <c r="A565" s="248"/>
      <c r="D565" s="302"/>
    </row>
    <row r="566" spans="1:4" ht="14.25" customHeight="1">
      <c r="A566" s="248"/>
      <c r="D566" s="302"/>
    </row>
    <row r="567" spans="1:4" ht="14.25" customHeight="1">
      <c r="A567" s="248"/>
      <c r="D567" s="302"/>
    </row>
    <row r="568" spans="1:4" ht="14.25" customHeight="1">
      <c r="A568" s="248"/>
      <c r="D568" s="302"/>
    </row>
    <row r="569" spans="1:4" ht="14.25" customHeight="1">
      <c r="A569" s="248"/>
      <c r="D569" s="302"/>
    </row>
    <row r="570" spans="1:4" ht="14.25" customHeight="1">
      <c r="A570" s="248"/>
      <c r="D570" s="302"/>
    </row>
    <row r="571" spans="1:4" ht="14.25" customHeight="1">
      <c r="A571" s="248"/>
      <c r="D571" s="302"/>
    </row>
    <row r="572" spans="1:4" ht="14.25" customHeight="1">
      <c r="A572" s="248"/>
      <c r="D572" s="302"/>
    </row>
    <row r="573" spans="1:4" ht="14.25" customHeight="1">
      <c r="A573" s="248"/>
      <c r="D573" s="302"/>
    </row>
    <row r="574" spans="1:4" ht="14.25" customHeight="1">
      <c r="A574" s="248"/>
      <c r="D574" s="302"/>
    </row>
    <row r="575" spans="1:4" ht="14.25" customHeight="1">
      <c r="A575" s="248"/>
      <c r="D575" s="302"/>
    </row>
    <row r="576" spans="1:4" ht="14.25" customHeight="1">
      <c r="A576" s="248"/>
      <c r="D576" s="302"/>
    </row>
    <row r="577" spans="1:4" ht="14.25" customHeight="1">
      <c r="A577" s="248"/>
      <c r="D577" s="302"/>
    </row>
    <row r="578" spans="1:4" ht="14.25" customHeight="1">
      <c r="A578" s="248"/>
      <c r="D578" s="302"/>
    </row>
    <row r="579" spans="1:4" ht="14.25" customHeight="1">
      <c r="A579" s="248"/>
      <c r="D579" s="302"/>
    </row>
    <row r="580" spans="1:4" ht="14.25" customHeight="1">
      <c r="A580" s="248"/>
      <c r="D580" s="302"/>
    </row>
    <row r="581" spans="1:4" ht="14.25" customHeight="1">
      <c r="A581" s="248"/>
      <c r="D581" s="302"/>
    </row>
    <row r="582" spans="1:4" ht="14.25" customHeight="1">
      <c r="A582" s="248"/>
      <c r="D582" s="302"/>
    </row>
    <row r="583" spans="1:4" ht="14.25" customHeight="1">
      <c r="A583" s="248"/>
      <c r="D583" s="302"/>
    </row>
    <row r="584" spans="1:4" ht="14.25" customHeight="1">
      <c r="A584" s="248"/>
      <c r="D584" s="302"/>
    </row>
    <row r="585" spans="1:4" ht="14.25" customHeight="1">
      <c r="A585" s="248"/>
      <c r="D585" s="302"/>
    </row>
    <row r="586" spans="1:4" ht="14.25" customHeight="1">
      <c r="A586" s="248"/>
      <c r="D586" s="302"/>
    </row>
    <row r="587" spans="1:4" ht="14.25" customHeight="1">
      <c r="A587" s="248"/>
      <c r="D587" s="302"/>
    </row>
    <row r="588" spans="1:4" ht="14.25" customHeight="1">
      <c r="A588" s="248"/>
      <c r="D588" s="302"/>
    </row>
    <row r="589" spans="1:4" ht="14.25" customHeight="1">
      <c r="A589" s="248"/>
      <c r="D589" s="302"/>
    </row>
    <row r="590" spans="1:4" ht="14.25" customHeight="1">
      <c r="A590" s="248"/>
      <c r="D590" s="302"/>
    </row>
    <row r="591" spans="1:4" ht="14.25" customHeight="1">
      <c r="A591" s="248"/>
      <c r="D591" s="302"/>
    </row>
    <row r="592" spans="1:4" ht="14.25" customHeight="1">
      <c r="A592" s="248"/>
      <c r="D592" s="302"/>
    </row>
    <row r="593" spans="1:4" ht="14.25" customHeight="1">
      <c r="A593" s="248"/>
      <c r="D593" s="302"/>
    </row>
    <row r="594" spans="1:4" ht="14.25" customHeight="1">
      <c r="A594" s="248"/>
      <c r="D594" s="302"/>
    </row>
    <row r="595" spans="1:4" ht="14.25" customHeight="1">
      <c r="A595" s="248"/>
      <c r="D595" s="302"/>
    </row>
    <row r="596" spans="1:4" ht="14.25" customHeight="1">
      <c r="A596" s="248"/>
      <c r="D596" s="302"/>
    </row>
    <row r="597" spans="1:4" ht="14.25" customHeight="1">
      <c r="A597" s="248"/>
      <c r="D597" s="302"/>
    </row>
    <row r="598" spans="1:4" ht="14.25" customHeight="1">
      <c r="A598" s="248"/>
      <c r="D598" s="302"/>
    </row>
    <row r="599" spans="1:4" ht="14.25" customHeight="1">
      <c r="A599" s="248"/>
      <c r="D599" s="302"/>
    </row>
    <row r="600" spans="1:4" ht="14.25" customHeight="1">
      <c r="A600" s="248"/>
      <c r="D600" s="302"/>
    </row>
    <row r="601" spans="1:4" ht="14.25" customHeight="1">
      <c r="A601" s="248"/>
      <c r="D601" s="302"/>
    </row>
    <row r="602" spans="1:4" ht="14.25" customHeight="1">
      <c r="A602" s="248"/>
      <c r="D602" s="302"/>
    </row>
    <row r="603" spans="1:4" ht="14.25" customHeight="1">
      <c r="A603" s="248"/>
      <c r="D603" s="302"/>
    </row>
    <row r="604" spans="1:4" ht="14.25" customHeight="1">
      <c r="A604" s="248"/>
      <c r="D604" s="302"/>
    </row>
    <row r="605" spans="1:4" ht="14.25" customHeight="1">
      <c r="A605" s="248"/>
      <c r="D605" s="302"/>
    </row>
    <row r="606" spans="1:4" ht="14.25" customHeight="1">
      <c r="A606" s="248"/>
      <c r="D606" s="302"/>
    </row>
    <row r="607" spans="1:4" ht="14.25" customHeight="1">
      <c r="A607" s="248"/>
      <c r="D607" s="302"/>
    </row>
    <row r="608" spans="1:4" ht="14.25" customHeight="1">
      <c r="A608" s="248"/>
      <c r="D608" s="302"/>
    </row>
    <row r="609" spans="1:4" ht="14.25" customHeight="1">
      <c r="A609" s="248"/>
      <c r="D609" s="302"/>
    </row>
    <row r="610" spans="1:4" ht="14.25" customHeight="1">
      <c r="A610" s="248"/>
      <c r="D610" s="302"/>
    </row>
    <row r="611" spans="1:4" ht="14.25" customHeight="1">
      <c r="A611" s="248"/>
      <c r="D611" s="302"/>
    </row>
    <row r="612" spans="1:4" ht="14.25" customHeight="1">
      <c r="A612" s="248"/>
      <c r="D612" s="302"/>
    </row>
    <row r="613" spans="1:4" ht="14.25" customHeight="1">
      <c r="A613" s="248"/>
      <c r="D613" s="302"/>
    </row>
    <row r="614" spans="1:4" ht="14.25" customHeight="1">
      <c r="A614" s="248"/>
      <c r="D614" s="302"/>
    </row>
    <row r="615" spans="1:4" ht="14.25" customHeight="1">
      <c r="A615" s="248"/>
      <c r="D615" s="302"/>
    </row>
    <row r="616" spans="1:4" ht="14.25" customHeight="1">
      <c r="A616" s="248"/>
      <c r="D616" s="302"/>
    </row>
    <row r="617" spans="1:4" ht="14.25" customHeight="1">
      <c r="A617" s="248"/>
      <c r="D617" s="302"/>
    </row>
    <row r="618" spans="1:4" ht="14.25" customHeight="1">
      <c r="A618" s="248"/>
      <c r="D618" s="302"/>
    </row>
    <row r="619" spans="1:4" ht="14.25" customHeight="1">
      <c r="A619" s="248"/>
      <c r="D619" s="302"/>
    </row>
    <row r="620" spans="1:4" ht="14.25" customHeight="1">
      <c r="A620" s="248"/>
      <c r="D620" s="302"/>
    </row>
    <row r="621" spans="1:4" ht="14.25" customHeight="1">
      <c r="A621" s="248"/>
      <c r="D621" s="302"/>
    </row>
    <row r="622" spans="1:4" ht="14.25" customHeight="1">
      <c r="A622" s="248"/>
      <c r="D622" s="302"/>
    </row>
    <row r="623" spans="1:4" ht="14.25" customHeight="1">
      <c r="A623" s="248"/>
      <c r="D623" s="302"/>
    </row>
    <row r="624" spans="1:4" ht="14.25" customHeight="1">
      <c r="A624" s="248"/>
      <c r="D624" s="302"/>
    </row>
    <row r="625" spans="1:4" ht="14.25" customHeight="1">
      <c r="A625" s="248"/>
      <c r="D625" s="302"/>
    </row>
    <row r="626" spans="1:4" ht="14.25" customHeight="1">
      <c r="A626" s="248"/>
      <c r="D626" s="302"/>
    </row>
    <row r="627" spans="1:4" ht="14.25" customHeight="1">
      <c r="A627" s="248"/>
      <c r="D627" s="302"/>
    </row>
    <row r="628" spans="1:4" ht="14.25" customHeight="1">
      <c r="A628" s="248"/>
      <c r="D628" s="302"/>
    </row>
    <row r="629" spans="1:4" ht="14.25" customHeight="1">
      <c r="A629" s="248"/>
      <c r="D629" s="302"/>
    </row>
    <row r="630" spans="1:4" ht="14.25" customHeight="1">
      <c r="A630" s="248"/>
      <c r="D630" s="302"/>
    </row>
    <row r="631" spans="1:4" ht="14.25" customHeight="1">
      <c r="A631" s="248"/>
      <c r="D631" s="302"/>
    </row>
    <row r="632" spans="1:4" ht="14.25" customHeight="1">
      <c r="A632" s="248"/>
      <c r="D632" s="302"/>
    </row>
    <row r="633" spans="1:4" ht="14.25" customHeight="1">
      <c r="A633" s="248"/>
      <c r="D633" s="302"/>
    </row>
    <row r="634" spans="1:4" ht="14.25" customHeight="1">
      <c r="A634" s="248"/>
      <c r="D634" s="302"/>
    </row>
    <row r="635" spans="1:4" ht="14.25" customHeight="1">
      <c r="A635" s="248"/>
      <c r="D635" s="302"/>
    </row>
    <row r="636" spans="1:4" ht="14.25" customHeight="1">
      <c r="A636" s="248"/>
      <c r="D636" s="302"/>
    </row>
    <row r="637" spans="1:4" ht="14.25" customHeight="1">
      <c r="A637" s="248"/>
      <c r="D637" s="302"/>
    </row>
    <row r="638" spans="1:4" ht="14.25" customHeight="1">
      <c r="A638" s="248"/>
      <c r="D638" s="302"/>
    </row>
    <row r="639" spans="1:4" ht="14.25" customHeight="1">
      <c r="A639" s="248"/>
      <c r="D639" s="302"/>
    </row>
    <row r="640" spans="1:4" ht="14.25" customHeight="1">
      <c r="A640" s="248"/>
      <c r="D640" s="302"/>
    </row>
    <row r="641" spans="1:4" ht="14.25" customHeight="1">
      <c r="A641" s="248"/>
      <c r="D641" s="302"/>
    </row>
    <row r="642" spans="1:4" ht="14.25" customHeight="1">
      <c r="A642" s="248"/>
      <c r="D642" s="302"/>
    </row>
    <row r="643" spans="1:4" ht="14.25" customHeight="1">
      <c r="A643" s="248"/>
      <c r="D643" s="302"/>
    </row>
    <row r="644" spans="1:4" ht="14.25" customHeight="1">
      <c r="A644" s="248"/>
      <c r="D644" s="302"/>
    </row>
    <row r="645" spans="1:4" ht="14.25" customHeight="1">
      <c r="A645" s="248"/>
      <c r="D645" s="302"/>
    </row>
    <row r="646" spans="1:4" ht="14.25" customHeight="1">
      <c r="A646" s="248"/>
      <c r="D646" s="302"/>
    </row>
    <row r="647" spans="1:4" ht="14.25" customHeight="1">
      <c r="A647" s="248"/>
      <c r="D647" s="302"/>
    </row>
    <row r="648" spans="1:4" ht="14.25" customHeight="1">
      <c r="A648" s="248"/>
      <c r="D648" s="302"/>
    </row>
    <row r="649" spans="1:4" ht="14.25" customHeight="1">
      <c r="A649" s="248"/>
      <c r="D649" s="302"/>
    </row>
    <row r="650" spans="1:4" ht="14.25" customHeight="1">
      <c r="A650" s="248"/>
      <c r="D650" s="302"/>
    </row>
    <row r="651" spans="1:4" ht="14.25" customHeight="1">
      <c r="A651" s="248"/>
      <c r="D651" s="302"/>
    </row>
    <row r="652" spans="1:4" ht="14.25" customHeight="1">
      <c r="A652" s="248"/>
      <c r="D652" s="302"/>
    </row>
    <row r="653" spans="1:4" ht="14.25" customHeight="1">
      <c r="A653" s="248"/>
      <c r="D653" s="302"/>
    </row>
    <row r="654" spans="1:4" ht="14.25" customHeight="1">
      <c r="A654" s="248"/>
      <c r="D654" s="302"/>
    </row>
    <row r="655" spans="1:4" ht="14.25" customHeight="1">
      <c r="A655" s="248"/>
      <c r="D655" s="302"/>
    </row>
    <row r="656" spans="1:4" ht="14.25" customHeight="1">
      <c r="A656" s="248"/>
      <c r="D656" s="302"/>
    </row>
    <row r="657" spans="1:4" ht="14.25" customHeight="1">
      <c r="A657" s="248"/>
      <c r="D657" s="302"/>
    </row>
    <row r="658" spans="1:4" ht="14.25" customHeight="1">
      <c r="A658" s="248"/>
      <c r="D658" s="302"/>
    </row>
    <row r="659" spans="1:4" ht="14.25" customHeight="1">
      <c r="A659" s="248"/>
      <c r="D659" s="302"/>
    </row>
    <row r="660" spans="1:4" ht="14.25" customHeight="1">
      <c r="A660" s="248"/>
      <c r="D660" s="302"/>
    </row>
    <row r="661" spans="1:4" ht="14.25" customHeight="1">
      <c r="A661" s="248"/>
      <c r="D661" s="302"/>
    </row>
    <row r="662" spans="1:4" ht="14.25" customHeight="1">
      <c r="A662" s="248"/>
      <c r="D662" s="302"/>
    </row>
    <row r="663" spans="1:4" ht="14.25" customHeight="1">
      <c r="A663" s="248"/>
      <c r="D663" s="302"/>
    </row>
    <row r="664" spans="1:4" ht="14.25" customHeight="1">
      <c r="A664" s="248"/>
      <c r="D664" s="302"/>
    </row>
    <row r="665" spans="1:4" ht="14.25" customHeight="1">
      <c r="A665" s="248"/>
      <c r="D665" s="302"/>
    </row>
    <row r="666" spans="1:4" ht="14.25" customHeight="1">
      <c r="A666" s="248"/>
      <c r="D666" s="302"/>
    </row>
    <row r="667" spans="1:4" ht="14.25" customHeight="1">
      <c r="A667" s="248"/>
      <c r="D667" s="302"/>
    </row>
    <row r="668" spans="1:4" ht="14.25" customHeight="1">
      <c r="A668" s="248"/>
      <c r="D668" s="302"/>
    </row>
    <row r="669" spans="1:4" ht="14.25" customHeight="1">
      <c r="A669" s="248"/>
      <c r="D669" s="302"/>
    </row>
    <row r="670" spans="1:4" ht="14.25" customHeight="1">
      <c r="A670" s="248"/>
      <c r="D670" s="302"/>
    </row>
    <row r="671" spans="1:4" ht="14.25" customHeight="1">
      <c r="A671" s="248"/>
      <c r="D671" s="302"/>
    </row>
    <row r="672" spans="1:4" ht="14.25" customHeight="1">
      <c r="A672" s="248"/>
      <c r="D672" s="302"/>
    </row>
    <row r="673" spans="1:4" ht="14.25" customHeight="1">
      <c r="A673" s="248"/>
      <c r="D673" s="302"/>
    </row>
    <row r="674" spans="1:4" ht="14.25" customHeight="1">
      <c r="A674" s="248"/>
      <c r="D674" s="302"/>
    </row>
    <row r="675" spans="1:4" ht="14.25" customHeight="1">
      <c r="A675" s="248"/>
      <c r="D675" s="302"/>
    </row>
    <row r="676" spans="1:4" ht="14.25" customHeight="1">
      <c r="A676" s="248"/>
      <c r="D676" s="302"/>
    </row>
    <row r="677" spans="1:4" ht="14.25" customHeight="1">
      <c r="A677" s="248"/>
      <c r="D677" s="302"/>
    </row>
    <row r="678" spans="1:4" ht="14.25" customHeight="1">
      <c r="A678" s="248"/>
      <c r="D678" s="302"/>
    </row>
    <row r="679" spans="1:4" ht="14.25" customHeight="1">
      <c r="A679" s="248"/>
      <c r="D679" s="302"/>
    </row>
    <row r="680" spans="1:4" ht="14.25" customHeight="1">
      <c r="A680" s="248"/>
      <c r="D680" s="302"/>
    </row>
    <row r="681" spans="1:4" ht="14.25" customHeight="1">
      <c r="A681" s="248"/>
      <c r="D681" s="302"/>
    </row>
    <row r="682" spans="1:4" ht="14.25" customHeight="1">
      <c r="A682" s="248"/>
      <c r="D682" s="302"/>
    </row>
    <row r="683" spans="1:4" ht="14.25" customHeight="1">
      <c r="A683" s="248"/>
      <c r="D683" s="302"/>
    </row>
    <row r="684" spans="1:4" ht="14.25" customHeight="1">
      <c r="A684" s="248"/>
      <c r="D684" s="302"/>
    </row>
    <row r="685" spans="1:4" ht="14.25" customHeight="1">
      <c r="A685" s="248"/>
      <c r="D685" s="302"/>
    </row>
    <row r="686" spans="1:4" ht="14.25" customHeight="1">
      <c r="A686" s="248"/>
      <c r="D686" s="302"/>
    </row>
    <row r="687" spans="1:4" ht="14.25" customHeight="1">
      <c r="A687" s="248"/>
      <c r="D687" s="302"/>
    </row>
    <row r="688" spans="1:4" ht="14.25" customHeight="1">
      <c r="A688" s="248"/>
      <c r="D688" s="302"/>
    </row>
    <row r="689" spans="1:4" ht="14.25" customHeight="1">
      <c r="A689" s="248"/>
      <c r="D689" s="302"/>
    </row>
    <row r="690" spans="1:4" ht="14.25" customHeight="1">
      <c r="A690" s="248"/>
      <c r="D690" s="302"/>
    </row>
    <row r="691" spans="1:4" ht="14.25" customHeight="1">
      <c r="A691" s="248"/>
      <c r="D691" s="302"/>
    </row>
    <row r="692" spans="1:4" ht="14.25" customHeight="1">
      <c r="A692" s="248"/>
      <c r="D692" s="302"/>
    </row>
    <row r="693" spans="1:4" ht="14.25" customHeight="1">
      <c r="A693" s="248"/>
      <c r="D693" s="302"/>
    </row>
    <row r="694" spans="1:4" ht="14.25" customHeight="1">
      <c r="A694" s="248"/>
      <c r="D694" s="302"/>
    </row>
    <row r="695" spans="1:4" ht="14.25" customHeight="1">
      <c r="A695" s="248"/>
      <c r="D695" s="302"/>
    </row>
    <row r="696" spans="1:4" ht="14.25" customHeight="1">
      <c r="A696" s="248"/>
      <c r="D696" s="302"/>
    </row>
    <row r="697" spans="1:4" ht="14.25" customHeight="1">
      <c r="A697" s="248"/>
      <c r="D697" s="302"/>
    </row>
    <row r="698" spans="1:4" ht="14.25" customHeight="1">
      <c r="A698" s="248"/>
      <c r="D698" s="302"/>
    </row>
    <row r="699" spans="1:4" ht="14.25" customHeight="1">
      <c r="A699" s="248"/>
      <c r="D699" s="302"/>
    </row>
    <row r="700" spans="1:4" ht="14.25" customHeight="1">
      <c r="A700" s="248"/>
      <c r="D700" s="302"/>
    </row>
    <row r="701" spans="1:4" ht="14.25" customHeight="1">
      <c r="A701" s="248"/>
      <c r="D701" s="302"/>
    </row>
    <row r="702" spans="1:4" ht="14.25" customHeight="1">
      <c r="A702" s="248"/>
      <c r="D702" s="302"/>
    </row>
    <row r="703" spans="1:4" ht="14.25" customHeight="1">
      <c r="A703" s="248"/>
      <c r="D703" s="302"/>
    </row>
    <row r="704" spans="1:4" ht="14.25" customHeight="1">
      <c r="A704" s="248"/>
      <c r="D704" s="302"/>
    </row>
    <row r="705" spans="1:4" ht="14.25" customHeight="1">
      <c r="A705" s="248"/>
      <c r="D705" s="302"/>
    </row>
    <row r="706" spans="1:4" ht="14.25" customHeight="1">
      <c r="A706" s="248"/>
      <c r="D706" s="302"/>
    </row>
    <row r="707" spans="1:4" ht="14.25" customHeight="1">
      <c r="A707" s="248"/>
      <c r="D707" s="302"/>
    </row>
    <row r="708" spans="1:4" ht="14.25" customHeight="1">
      <c r="A708" s="248"/>
      <c r="D708" s="302"/>
    </row>
    <row r="709" spans="1:4" ht="14.25" customHeight="1">
      <c r="A709" s="248"/>
      <c r="D709" s="302"/>
    </row>
    <row r="710" spans="1:4" ht="14.25" customHeight="1">
      <c r="A710" s="248"/>
      <c r="D710" s="302"/>
    </row>
    <row r="711" spans="1:4" ht="14.25" customHeight="1">
      <c r="A711" s="248"/>
      <c r="D711" s="302"/>
    </row>
    <row r="712" spans="1:4" ht="14.25" customHeight="1">
      <c r="A712" s="248"/>
      <c r="D712" s="302"/>
    </row>
    <row r="713" spans="1:4" ht="14.25" customHeight="1">
      <c r="A713" s="248"/>
      <c r="D713" s="302"/>
    </row>
    <row r="714" spans="1:4" ht="14.25" customHeight="1">
      <c r="A714" s="248"/>
      <c r="D714" s="302"/>
    </row>
    <row r="715" spans="1:4" ht="14.25" customHeight="1">
      <c r="A715" s="248"/>
      <c r="D715" s="302"/>
    </row>
    <row r="716" spans="1:4" ht="14.25" customHeight="1">
      <c r="A716" s="248"/>
      <c r="D716" s="302"/>
    </row>
    <row r="717" spans="1:4" ht="14.25" customHeight="1">
      <c r="A717" s="248"/>
      <c r="D717" s="302"/>
    </row>
    <row r="718" spans="1:4" ht="14.25" customHeight="1">
      <c r="A718" s="248"/>
      <c r="D718" s="302"/>
    </row>
    <row r="719" spans="1:4" ht="14.25" customHeight="1">
      <c r="A719" s="248"/>
      <c r="D719" s="302"/>
    </row>
    <row r="720" spans="1:4" ht="14.25" customHeight="1">
      <c r="A720" s="248"/>
      <c r="D720" s="302"/>
    </row>
    <row r="721" spans="1:4" ht="14.25" customHeight="1">
      <c r="A721" s="248"/>
      <c r="D721" s="302"/>
    </row>
    <row r="722" spans="1:4" ht="14.25" customHeight="1">
      <c r="A722" s="248"/>
      <c r="D722" s="302"/>
    </row>
    <row r="723" spans="1:4" ht="14.25" customHeight="1">
      <c r="A723" s="248"/>
      <c r="D723" s="302"/>
    </row>
    <row r="724" spans="1:4" ht="14.25" customHeight="1">
      <c r="A724" s="248"/>
      <c r="D724" s="302"/>
    </row>
    <row r="725" spans="1:4" ht="14.25" customHeight="1">
      <c r="A725" s="248"/>
      <c r="D725" s="302"/>
    </row>
    <row r="726" spans="1:4" ht="14.25" customHeight="1">
      <c r="A726" s="248"/>
      <c r="D726" s="302"/>
    </row>
    <row r="727" spans="1:4" ht="14.25" customHeight="1">
      <c r="A727" s="248"/>
      <c r="D727" s="302"/>
    </row>
    <row r="728" spans="1:4" ht="14.25" customHeight="1">
      <c r="A728" s="248"/>
      <c r="D728" s="302"/>
    </row>
    <row r="729" spans="1:4" ht="14.25" customHeight="1">
      <c r="A729" s="248"/>
      <c r="D729" s="302"/>
    </row>
    <row r="730" spans="1:4" ht="14.25" customHeight="1">
      <c r="A730" s="248"/>
      <c r="D730" s="302"/>
    </row>
    <row r="731" spans="1:4" ht="14.25" customHeight="1">
      <c r="A731" s="248"/>
      <c r="D731" s="302"/>
    </row>
    <row r="732" spans="1:4" ht="14.25" customHeight="1">
      <c r="A732" s="248"/>
      <c r="D732" s="302"/>
    </row>
    <row r="733" spans="1:4" ht="14.25" customHeight="1">
      <c r="A733" s="248"/>
      <c r="D733" s="302"/>
    </row>
    <row r="734" spans="1:4" ht="14.25" customHeight="1">
      <c r="A734" s="248"/>
      <c r="D734" s="302"/>
    </row>
    <row r="735" spans="1:4" ht="14.25" customHeight="1">
      <c r="A735" s="248"/>
      <c r="D735" s="302"/>
    </row>
    <row r="736" spans="1:4" ht="14.25" customHeight="1">
      <c r="A736" s="248"/>
      <c r="D736" s="302"/>
    </row>
    <row r="737" spans="1:4" ht="14.25" customHeight="1">
      <c r="A737" s="248"/>
      <c r="D737" s="302"/>
    </row>
    <row r="738" spans="1:4" ht="14.25" customHeight="1">
      <c r="A738" s="248"/>
      <c r="D738" s="302"/>
    </row>
    <row r="739" spans="1:4" ht="14.25" customHeight="1">
      <c r="A739" s="248"/>
      <c r="D739" s="302"/>
    </row>
    <row r="740" spans="1:4" ht="14.25" customHeight="1">
      <c r="A740" s="248"/>
      <c r="D740" s="302"/>
    </row>
    <row r="741" spans="1:4" ht="14.25" customHeight="1">
      <c r="A741" s="248"/>
      <c r="D741" s="302"/>
    </row>
    <row r="742" spans="1:4" ht="14.25" customHeight="1">
      <c r="A742" s="248"/>
      <c r="D742" s="302"/>
    </row>
    <row r="743" spans="1:4" ht="14.25" customHeight="1">
      <c r="A743" s="248"/>
      <c r="D743" s="302"/>
    </row>
    <row r="744" spans="1:4" ht="14.25" customHeight="1">
      <c r="A744" s="248"/>
      <c r="D744" s="302"/>
    </row>
    <row r="745" spans="1:4" ht="14.25" customHeight="1">
      <c r="A745" s="248"/>
      <c r="D745" s="302"/>
    </row>
    <row r="746" spans="1:4" ht="14.25" customHeight="1">
      <c r="A746" s="248"/>
      <c r="D746" s="302"/>
    </row>
    <row r="747" spans="1:4" ht="14.25" customHeight="1">
      <c r="A747" s="248"/>
      <c r="D747" s="302"/>
    </row>
    <row r="748" spans="1:4" ht="14.25" customHeight="1">
      <c r="A748" s="248"/>
      <c r="D748" s="302"/>
    </row>
    <row r="749" spans="1:4" ht="14.25" customHeight="1">
      <c r="A749" s="248"/>
      <c r="D749" s="302"/>
    </row>
    <row r="750" spans="1:4" ht="14.25" customHeight="1">
      <c r="A750" s="248"/>
      <c r="D750" s="302"/>
    </row>
    <row r="751" spans="1:4" ht="14.25" customHeight="1">
      <c r="A751" s="248"/>
      <c r="D751" s="302"/>
    </row>
    <row r="752" spans="1:4" ht="14.25" customHeight="1">
      <c r="A752" s="248"/>
      <c r="D752" s="302"/>
    </row>
    <row r="753" spans="1:4" ht="14.25" customHeight="1">
      <c r="A753" s="248"/>
      <c r="D753" s="302"/>
    </row>
    <row r="754" spans="1:4" ht="14.25" customHeight="1">
      <c r="A754" s="248"/>
      <c r="D754" s="302"/>
    </row>
    <row r="755" spans="1:4" ht="14.25" customHeight="1">
      <c r="A755" s="248"/>
      <c r="D755" s="302"/>
    </row>
    <row r="756" spans="1:4" ht="14.25" customHeight="1">
      <c r="A756" s="248"/>
      <c r="D756" s="302"/>
    </row>
    <row r="757" spans="1:4" ht="14.25" customHeight="1">
      <c r="A757" s="248"/>
      <c r="D757" s="302"/>
    </row>
    <row r="758" spans="1:4" ht="14.25" customHeight="1">
      <c r="A758" s="248"/>
      <c r="D758" s="302"/>
    </row>
    <row r="759" spans="1:4" ht="14.25" customHeight="1">
      <c r="A759" s="248"/>
      <c r="D759" s="302"/>
    </row>
    <row r="760" spans="1:4" ht="14.25" customHeight="1">
      <c r="A760" s="248"/>
      <c r="D760" s="302"/>
    </row>
    <row r="761" spans="1:4" ht="14.25" customHeight="1">
      <c r="A761" s="248"/>
      <c r="D761" s="302"/>
    </row>
    <row r="762" spans="1:4" ht="14.25" customHeight="1">
      <c r="A762" s="248"/>
      <c r="D762" s="302"/>
    </row>
    <row r="763" spans="1:4" ht="14.25" customHeight="1">
      <c r="A763" s="248"/>
      <c r="D763" s="302"/>
    </row>
    <row r="764" spans="1:4" ht="14.25" customHeight="1">
      <c r="A764" s="248"/>
      <c r="D764" s="302"/>
    </row>
    <row r="765" spans="1:4" ht="14.25" customHeight="1">
      <c r="A765" s="248"/>
      <c r="D765" s="302"/>
    </row>
    <row r="766" spans="1:4" ht="14.25" customHeight="1">
      <c r="A766" s="248"/>
      <c r="D766" s="302"/>
    </row>
    <row r="767" spans="1:4" ht="14.25" customHeight="1">
      <c r="A767" s="248"/>
      <c r="D767" s="302"/>
    </row>
    <row r="768" spans="1:4" ht="14.25" customHeight="1">
      <c r="A768" s="248"/>
      <c r="D768" s="302"/>
    </row>
    <row r="769" spans="1:4" ht="14.25" customHeight="1">
      <c r="A769" s="248"/>
      <c r="D769" s="302"/>
    </row>
    <row r="770" spans="1:4" ht="14.25" customHeight="1">
      <c r="A770" s="248"/>
      <c r="D770" s="302"/>
    </row>
    <row r="771" spans="1:4" ht="14.25" customHeight="1">
      <c r="A771" s="248"/>
      <c r="D771" s="302"/>
    </row>
    <row r="772" spans="1:4" ht="14.25" customHeight="1">
      <c r="A772" s="248"/>
      <c r="D772" s="302"/>
    </row>
    <row r="773" spans="1:4" ht="14.25" customHeight="1">
      <c r="A773" s="248"/>
      <c r="D773" s="302"/>
    </row>
    <row r="774" spans="1:4" ht="14.25" customHeight="1">
      <c r="A774" s="248"/>
      <c r="D774" s="302"/>
    </row>
    <row r="775" spans="1:4" ht="14.25" customHeight="1">
      <c r="A775" s="248"/>
      <c r="D775" s="302"/>
    </row>
    <row r="776" spans="1:4" ht="14.25" customHeight="1">
      <c r="A776" s="248"/>
      <c r="D776" s="302"/>
    </row>
    <row r="777" spans="1:4" ht="14.25" customHeight="1">
      <c r="A777" s="248"/>
      <c r="D777" s="302"/>
    </row>
    <row r="778" spans="1:4" ht="14.25" customHeight="1">
      <c r="A778" s="248"/>
      <c r="D778" s="302"/>
    </row>
    <row r="779" spans="1:4" ht="14.25" customHeight="1">
      <c r="A779" s="248"/>
      <c r="D779" s="302"/>
    </row>
    <row r="780" spans="1:4" ht="14.25" customHeight="1">
      <c r="A780" s="248"/>
      <c r="D780" s="302"/>
    </row>
    <row r="781" spans="1:4" ht="14.25" customHeight="1">
      <c r="A781" s="248"/>
      <c r="D781" s="302"/>
    </row>
    <row r="782" spans="1:4" ht="14.25" customHeight="1">
      <c r="A782" s="248"/>
      <c r="D782" s="302"/>
    </row>
    <row r="783" spans="1:4" ht="14.25" customHeight="1">
      <c r="A783" s="248"/>
      <c r="D783" s="302"/>
    </row>
    <row r="784" spans="1:4" ht="14.25" customHeight="1">
      <c r="A784" s="248"/>
      <c r="D784" s="302"/>
    </row>
    <row r="785" spans="1:4" ht="14.25" customHeight="1">
      <c r="A785" s="248"/>
      <c r="D785" s="302"/>
    </row>
    <row r="786" spans="1:4" ht="14.25" customHeight="1">
      <c r="A786" s="248"/>
      <c r="D786" s="302"/>
    </row>
    <row r="787" spans="1:4" ht="14.25" customHeight="1">
      <c r="A787" s="248"/>
      <c r="D787" s="302"/>
    </row>
    <row r="788" spans="1:4" ht="14.25" customHeight="1">
      <c r="A788" s="248"/>
      <c r="D788" s="302"/>
    </row>
    <row r="789" spans="1:4" ht="14.25" customHeight="1">
      <c r="A789" s="248"/>
      <c r="D789" s="302"/>
    </row>
    <row r="790" spans="1:4" ht="14.25" customHeight="1">
      <c r="A790" s="248"/>
      <c r="D790" s="302"/>
    </row>
    <row r="791" spans="1:4" ht="14.25" customHeight="1">
      <c r="A791" s="248"/>
      <c r="D791" s="302"/>
    </row>
    <row r="792" spans="1:4" ht="14.25" customHeight="1">
      <c r="A792" s="248"/>
      <c r="D792" s="302"/>
    </row>
    <row r="793" spans="1:4" ht="14.25" customHeight="1">
      <c r="A793" s="248"/>
      <c r="D793" s="302"/>
    </row>
    <row r="794" spans="1:4" ht="14.25" customHeight="1">
      <c r="A794" s="248"/>
      <c r="D794" s="302"/>
    </row>
    <row r="795" spans="1:4" ht="14.25" customHeight="1">
      <c r="A795" s="248"/>
      <c r="D795" s="302"/>
    </row>
    <row r="796" spans="1:4" ht="14.25" customHeight="1">
      <c r="A796" s="248"/>
      <c r="D796" s="302"/>
    </row>
    <row r="797" spans="1:4" ht="14.25" customHeight="1">
      <c r="A797" s="248"/>
      <c r="D797" s="302"/>
    </row>
    <row r="798" spans="1:4" ht="14.25" customHeight="1">
      <c r="A798" s="248"/>
      <c r="D798" s="302"/>
    </row>
    <row r="799" spans="1:4" ht="14.25" customHeight="1">
      <c r="A799" s="248"/>
      <c r="D799" s="302"/>
    </row>
    <row r="800" spans="1:4" ht="14.25" customHeight="1">
      <c r="A800" s="248"/>
      <c r="D800" s="302"/>
    </row>
    <row r="801" spans="1:4" ht="14.25" customHeight="1">
      <c r="A801" s="248"/>
      <c r="D801" s="302"/>
    </row>
    <row r="802" spans="1:4" ht="14.25" customHeight="1">
      <c r="A802" s="248"/>
      <c r="D802" s="302"/>
    </row>
    <row r="803" spans="1:4" ht="14.25" customHeight="1">
      <c r="A803" s="248"/>
      <c r="D803" s="302"/>
    </row>
    <row r="804" spans="1:4" ht="14.25" customHeight="1">
      <c r="A804" s="248"/>
      <c r="D804" s="302"/>
    </row>
    <row r="805" spans="1:4" ht="14.25" customHeight="1">
      <c r="A805" s="248"/>
      <c r="D805" s="302"/>
    </row>
    <row r="806" spans="1:4" ht="14.25" customHeight="1">
      <c r="A806" s="248"/>
      <c r="D806" s="302"/>
    </row>
    <row r="807" spans="1:4" ht="14.25" customHeight="1">
      <c r="A807" s="248"/>
      <c r="D807" s="302"/>
    </row>
    <row r="808" spans="1:4" ht="14.25" customHeight="1">
      <c r="A808" s="248"/>
      <c r="D808" s="302"/>
    </row>
    <row r="809" spans="1:4" ht="14.25" customHeight="1">
      <c r="A809" s="248"/>
      <c r="D809" s="302"/>
    </row>
    <row r="810" spans="1:4" ht="14.25" customHeight="1">
      <c r="A810" s="248"/>
      <c r="D810" s="302"/>
    </row>
    <row r="811" spans="1:4" ht="14.25" customHeight="1">
      <c r="A811" s="248"/>
      <c r="D811" s="302"/>
    </row>
    <row r="812" spans="1:4" ht="14.25" customHeight="1">
      <c r="A812" s="248"/>
      <c r="D812" s="302"/>
    </row>
    <row r="813" spans="1:4" ht="14.25" customHeight="1">
      <c r="A813" s="248"/>
      <c r="D813" s="302"/>
    </row>
    <row r="814" spans="1:4" ht="14.25" customHeight="1">
      <c r="A814" s="248"/>
      <c r="D814" s="302"/>
    </row>
    <row r="815" spans="1:4" ht="14.25" customHeight="1">
      <c r="A815" s="248"/>
      <c r="D815" s="302"/>
    </row>
    <row r="816" spans="1:4" ht="14.25" customHeight="1">
      <c r="A816" s="248"/>
      <c r="D816" s="302"/>
    </row>
    <row r="817" spans="1:4" ht="14.25" customHeight="1">
      <c r="A817" s="248"/>
      <c r="D817" s="302"/>
    </row>
    <row r="818" spans="1:4" ht="14.25" customHeight="1">
      <c r="A818" s="248"/>
      <c r="D818" s="302"/>
    </row>
    <row r="819" spans="1:4" ht="14.25" customHeight="1">
      <c r="A819" s="248"/>
      <c r="D819" s="302"/>
    </row>
    <row r="820" spans="1:4" ht="14.25" customHeight="1">
      <c r="A820" s="248"/>
      <c r="D820" s="302"/>
    </row>
    <row r="821" spans="1:4" ht="14.25" customHeight="1">
      <c r="A821" s="248"/>
      <c r="D821" s="302"/>
    </row>
    <row r="822" spans="1:4" ht="14.25" customHeight="1">
      <c r="A822" s="248"/>
      <c r="D822" s="302"/>
    </row>
    <row r="823" spans="1:4" ht="14.25" customHeight="1">
      <c r="A823" s="248"/>
      <c r="D823" s="302"/>
    </row>
    <row r="824" spans="1:4" ht="14.25" customHeight="1">
      <c r="A824" s="248"/>
      <c r="D824" s="302"/>
    </row>
    <row r="825" spans="1:4" ht="14.25" customHeight="1">
      <c r="A825" s="248"/>
      <c r="D825" s="302"/>
    </row>
    <row r="826" spans="1:4" ht="14.25" customHeight="1">
      <c r="A826" s="248"/>
      <c r="D826" s="302"/>
    </row>
    <row r="827" spans="1:4" ht="14.25" customHeight="1">
      <c r="A827" s="248"/>
      <c r="D827" s="302"/>
    </row>
    <row r="828" spans="1:4" ht="14.25" customHeight="1">
      <c r="A828" s="248"/>
      <c r="D828" s="302"/>
    </row>
    <row r="829" spans="1:4" ht="14.25" customHeight="1">
      <c r="A829" s="248"/>
      <c r="D829" s="302"/>
    </row>
    <row r="830" spans="1:4" ht="14.25" customHeight="1">
      <c r="A830" s="248"/>
      <c r="D830" s="302"/>
    </row>
    <row r="831" spans="1:4" ht="14.25" customHeight="1">
      <c r="A831" s="248"/>
      <c r="D831" s="302"/>
    </row>
    <row r="832" spans="1:4" ht="14.25" customHeight="1">
      <c r="A832" s="248"/>
      <c r="D832" s="302"/>
    </row>
    <row r="833" spans="1:4" ht="14.25" customHeight="1">
      <c r="A833" s="248"/>
      <c r="D833" s="302"/>
    </row>
    <row r="834" spans="1:4" ht="14.25" customHeight="1">
      <c r="A834" s="248"/>
      <c r="D834" s="302"/>
    </row>
    <row r="835" spans="1:4" ht="14.25" customHeight="1">
      <c r="A835" s="248"/>
      <c r="D835" s="302"/>
    </row>
    <row r="836" spans="1:4" ht="14.25" customHeight="1">
      <c r="A836" s="248"/>
      <c r="D836" s="302"/>
    </row>
    <row r="837" spans="1:4" ht="14.25" customHeight="1">
      <c r="A837" s="248"/>
      <c r="D837" s="302"/>
    </row>
    <row r="838" spans="1:4" ht="14.25" customHeight="1">
      <c r="A838" s="248"/>
      <c r="D838" s="302"/>
    </row>
    <row r="839" spans="1:4" ht="14.25" customHeight="1">
      <c r="A839" s="248"/>
      <c r="D839" s="302"/>
    </row>
    <row r="840" spans="1:4" ht="14.25" customHeight="1">
      <c r="A840" s="248"/>
      <c r="D840" s="302"/>
    </row>
    <row r="841" spans="1:4" ht="14.25" customHeight="1">
      <c r="A841" s="248"/>
      <c r="D841" s="302"/>
    </row>
    <row r="842" spans="1:4" ht="14.25" customHeight="1">
      <c r="A842" s="248"/>
      <c r="D842" s="302"/>
    </row>
    <row r="843" spans="1:4" ht="14.25" customHeight="1">
      <c r="A843" s="248"/>
      <c r="D843" s="302"/>
    </row>
    <row r="844" spans="1:4" ht="14.25" customHeight="1">
      <c r="A844" s="248"/>
      <c r="D844" s="302"/>
    </row>
    <row r="845" spans="1:4" ht="14.25" customHeight="1">
      <c r="A845" s="248"/>
      <c r="D845" s="302"/>
    </row>
    <row r="846" spans="1:4" ht="14.25" customHeight="1">
      <c r="A846" s="248"/>
      <c r="D846" s="302"/>
    </row>
    <row r="847" spans="1:4" ht="14.25" customHeight="1">
      <c r="A847" s="248"/>
      <c r="D847" s="302"/>
    </row>
    <row r="848" spans="1:4" ht="14.25" customHeight="1">
      <c r="A848" s="248"/>
      <c r="D848" s="302"/>
    </row>
    <row r="849" spans="1:4" ht="14.25" customHeight="1">
      <c r="A849" s="248"/>
      <c r="D849" s="302"/>
    </row>
    <row r="850" spans="1:4" ht="14.25" customHeight="1">
      <c r="A850" s="248"/>
      <c r="D850" s="302"/>
    </row>
    <row r="851" spans="1:4" ht="14.25" customHeight="1">
      <c r="A851" s="248"/>
      <c r="D851" s="302"/>
    </row>
    <row r="852" spans="1:4" ht="14.25" customHeight="1">
      <c r="A852" s="248"/>
      <c r="D852" s="302"/>
    </row>
    <row r="853" spans="1:4" ht="14.25" customHeight="1">
      <c r="A853" s="248"/>
      <c r="D853" s="302"/>
    </row>
    <row r="854" spans="1:4" ht="14.25" customHeight="1">
      <c r="A854" s="248"/>
      <c r="D854" s="302"/>
    </row>
    <row r="855" spans="1:4" ht="14.25" customHeight="1">
      <c r="A855" s="248"/>
      <c r="D855" s="302"/>
    </row>
    <row r="856" spans="1:4" ht="14.25" customHeight="1">
      <c r="A856" s="248"/>
      <c r="D856" s="302"/>
    </row>
    <row r="857" spans="1:4" ht="14.25" customHeight="1">
      <c r="A857" s="248"/>
      <c r="D857" s="302"/>
    </row>
    <row r="858" spans="1:4" ht="14.25" customHeight="1">
      <c r="A858" s="248"/>
      <c r="D858" s="302"/>
    </row>
    <row r="859" spans="1:4" ht="14.25" customHeight="1">
      <c r="A859" s="248"/>
      <c r="D859" s="302"/>
    </row>
    <row r="860" spans="1:4" ht="14.25" customHeight="1">
      <c r="A860" s="248"/>
      <c r="D860" s="302"/>
    </row>
    <row r="861" spans="1:4" ht="14.25" customHeight="1">
      <c r="A861" s="248"/>
      <c r="D861" s="302"/>
    </row>
    <row r="862" spans="1:4" ht="14.25" customHeight="1">
      <c r="A862" s="248"/>
      <c r="D862" s="302"/>
    </row>
    <row r="863" spans="1:4" ht="14.25" customHeight="1">
      <c r="A863" s="248"/>
      <c r="D863" s="302"/>
    </row>
    <row r="864" spans="1:4" ht="14.25" customHeight="1">
      <c r="A864" s="248"/>
      <c r="D864" s="302"/>
    </row>
    <row r="865" spans="1:4" ht="14.25" customHeight="1">
      <c r="A865" s="248"/>
      <c r="D865" s="302"/>
    </row>
    <row r="866" spans="1:4" ht="14.25" customHeight="1">
      <c r="A866" s="248"/>
      <c r="D866" s="302"/>
    </row>
    <row r="867" spans="1:4" ht="14.25" customHeight="1">
      <c r="A867" s="248"/>
      <c r="D867" s="302"/>
    </row>
    <row r="868" spans="1:4" ht="14.25" customHeight="1">
      <c r="A868" s="248"/>
      <c r="D868" s="302"/>
    </row>
    <row r="869" spans="1:4" ht="14.25" customHeight="1">
      <c r="A869" s="248"/>
      <c r="D869" s="302"/>
    </row>
    <row r="870" spans="1:4" ht="14.25" customHeight="1">
      <c r="A870" s="248"/>
      <c r="D870" s="302"/>
    </row>
    <row r="871" spans="1:4" ht="14.25" customHeight="1">
      <c r="A871" s="248"/>
      <c r="D871" s="302"/>
    </row>
    <row r="872" spans="1:4" ht="14.25" customHeight="1">
      <c r="A872" s="248"/>
      <c r="D872" s="302"/>
    </row>
    <row r="873" spans="1:4" ht="14.25" customHeight="1">
      <c r="A873" s="248"/>
      <c r="D873" s="302"/>
    </row>
    <row r="874" spans="1:4" ht="14.25" customHeight="1">
      <c r="A874" s="248"/>
      <c r="D874" s="302"/>
    </row>
    <row r="875" spans="1:4" ht="14.25" customHeight="1">
      <c r="A875" s="248"/>
      <c r="D875" s="302"/>
    </row>
    <row r="876" spans="1:4" ht="14.25" customHeight="1">
      <c r="A876" s="248"/>
      <c r="D876" s="302"/>
    </row>
    <row r="877" spans="1:4" ht="14.25" customHeight="1">
      <c r="A877" s="248"/>
      <c r="D877" s="302"/>
    </row>
    <row r="878" spans="1:4" ht="14.25" customHeight="1">
      <c r="A878" s="248"/>
      <c r="D878" s="302"/>
    </row>
    <row r="879" spans="1:4" ht="14.25" customHeight="1">
      <c r="A879" s="248"/>
      <c r="D879" s="302"/>
    </row>
    <row r="880" spans="1:4" ht="14.25" customHeight="1">
      <c r="A880" s="248"/>
      <c r="D880" s="302"/>
    </row>
    <row r="881" spans="1:4" ht="14.25" customHeight="1">
      <c r="A881" s="248"/>
      <c r="D881" s="302"/>
    </row>
    <row r="882" spans="1:4" ht="14.25" customHeight="1">
      <c r="A882" s="248"/>
      <c r="D882" s="302"/>
    </row>
    <row r="883" spans="1:4" ht="14.25" customHeight="1">
      <c r="A883" s="248"/>
      <c r="D883" s="302"/>
    </row>
    <row r="884" spans="1:4" ht="14.25" customHeight="1">
      <c r="A884" s="248"/>
      <c r="D884" s="302"/>
    </row>
    <row r="885" spans="1:4" ht="14.25" customHeight="1">
      <c r="A885" s="248"/>
      <c r="D885" s="302"/>
    </row>
    <row r="886" spans="1:4" ht="14.25" customHeight="1">
      <c r="A886" s="248"/>
      <c r="D886" s="302"/>
    </row>
    <row r="887" spans="1:4" ht="14.25" customHeight="1">
      <c r="A887" s="248"/>
      <c r="D887" s="302"/>
    </row>
    <row r="888" spans="1:4" ht="14.25" customHeight="1">
      <c r="A888" s="248"/>
      <c r="D888" s="302"/>
    </row>
    <row r="889" spans="1:4" ht="14.25" customHeight="1">
      <c r="A889" s="248"/>
      <c r="D889" s="302"/>
    </row>
    <row r="890" spans="1:4" ht="14.25" customHeight="1">
      <c r="A890" s="248"/>
      <c r="D890" s="302"/>
    </row>
    <row r="891" spans="1:4" ht="14.25" customHeight="1">
      <c r="A891" s="248"/>
      <c r="D891" s="302"/>
    </row>
    <row r="892" spans="1:4" ht="14.25" customHeight="1">
      <c r="A892" s="248"/>
      <c r="D892" s="302"/>
    </row>
    <row r="893" spans="1:4" ht="14.25" customHeight="1">
      <c r="A893" s="248"/>
      <c r="D893" s="302"/>
    </row>
    <row r="894" spans="1:4" ht="14.25" customHeight="1">
      <c r="A894" s="248"/>
      <c r="D894" s="302"/>
    </row>
    <row r="895" spans="1:4" ht="14.25" customHeight="1">
      <c r="A895" s="248"/>
      <c r="D895" s="302"/>
    </row>
    <row r="896" spans="1:4" ht="14.25" customHeight="1">
      <c r="A896" s="248"/>
      <c r="D896" s="302"/>
    </row>
    <row r="897" spans="1:4" ht="14.25" customHeight="1">
      <c r="A897" s="248"/>
      <c r="D897" s="302"/>
    </row>
    <row r="898" spans="1:4" ht="14.25" customHeight="1">
      <c r="A898" s="248"/>
      <c r="D898" s="302"/>
    </row>
    <row r="899" spans="1:4" ht="14.25" customHeight="1">
      <c r="A899" s="248"/>
      <c r="D899" s="302"/>
    </row>
    <row r="900" spans="1:4" ht="14.25" customHeight="1">
      <c r="A900" s="248"/>
      <c r="D900" s="302"/>
    </row>
    <row r="901" spans="1:4" ht="14.25" customHeight="1">
      <c r="A901" s="248"/>
      <c r="D901" s="302"/>
    </row>
    <row r="902" spans="1:4" ht="14.25" customHeight="1">
      <c r="A902" s="248"/>
      <c r="D902" s="302"/>
    </row>
    <row r="903" spans="1:4" ht="14.25" customHeight="1">
      <c r="A903" s="248"/>
      <c r="D903" s="302"/>
    </row>
    <row r="904" spans="1:4" ht="14.25" customHeight="1">
      <c r="A904" s="248"/>
      <c r="D904" s="302"/>
    </row>
    <row r="905" spans="1:4" ht="14.25" customHeight="1">
      <c r="A905" s="248"/>
      <c r="D905" s="302"/>
    </row>
    <row r="906" spans="1:4" ht="14.25" customHeight="1">
      <c r="A906" s="248"/>
      <c r="D906" s="302"/>
    </row>
    <row r="907" spans="1:4" ht="14.25" customHeight="1">
      <c r="A907" s="248"/>
      <c r="D907" s="302"/>
    </row>
    <row r="908" spans="1:4" ht="14.25" customHeight="1">
      <c r="A908" s="248"/>
      <c r="D908" s="302"/>
    </row>
    <row r="909" spans="1:4" ht="14.25" customHeight="1">
      <c r="A909" s="248"/>
      <c r="D909" s="302"/>
    </row>
    <row r="910" spans="1:4" ht="14.25" customHeight="1">
      <c r="A910" s="248"/>
      <c r="D910" s="302"/>
    </row>
    <row r="911" spans="1:4" ht="14.25" customHeight="1">
      <c r="A911" s="248"/>
      <c r="D911" s="302"/>
    </row>
    <row r="912" spans="1:4" ht="14.25" customHeight="1">
      <c r="A912" s="248"/>
      <c r="D912" s="302"/>
    </row>
    <row r="913" spans="1:4" ht="14.25" customHeight="1">
      <c r="A913" s="248"/>
      <c r="D913" s="302"/>
    </row>
    <row r="914" spans="1:4" ht="14.25" customHeight="1">
      <c r="A914" s="248"/>
      <c r="D914" s="302"/>
    </row>
    <row r="915" spans="1:4" ht="14.25" customHeight="1">
      <c r="A915" s="248"/>
      <c r="D915" s="302"/>
    </row>
    <row r="916" spans="1:4" ht="14.25" customHeight="1">
      <c r="A916" s="248"/>
      <c r="D916" s="302"/>
    </row>
    <row r="917" spans="1:4" ht="14.25" customHeight="1">
      <c r="A917" s="248"/>
      <c r="D917" s="302"/>
    </row>
    <row r="918" spans="1:4" ht="14.25" customHeight="1">
      <c r="A918" s="248"/>
      <c r="D918" s="302"/>
    </row>
    <row r="919" spans="1:4" ht="14.25" customHeight="1">
      <c r="A919" s="248"/>
      <c r="D919" s="302"/>
    </row>
    <row r="920" spans="1:4" ht="14.25" customHeight="1">
      <c r="A920" s="248"/>
      <c r="D920" s="302"/>
    </row>
    <row r="921" spans="1:4" ht="14.25" customHeight="1">
      <c r="A921" s="248"/>
      <c r="D921" s="302"/>
    </row>
    <row r="922" spans="1:4" ht="14.25" customHeight="1">
      <c r="A922" s="248"/>
      <c r="D922" s="302"/>
    </row>
    <row r="923" spans="1:4" ht="14.25" customHeight="1">
      <c r="A923" s="248"/>
      <c r="D923" s="302"/>
    </row>
    <row r="924" spans="1:4" ht="14.25" customHeight="1">
      <c r="A924" s="248"/>
      <c r="D924" s="302"/>
    </row>
    <row r="925" spans="1:4" ht="14.25" customHeight="1">
      <c r="A925" s="248"/>
      <c r="D925" s="302"/>
    </row>
    <row r="926" spans="1:4" ht="14.25" customHeight="1">
      <c r="A926" s="248"/>
      <c r="D926" s="302"/>
    </row>
    <row r="927" spans="1:4" ht="14.25" customHeight="1">
      <c r="A927" s="248"/>
      <c r="D927" s="302"/>
    </row>
    <row r="928" spans="1:4" ht="14.25" customHeight="1">
      <c r="A928" s="248"/>
      <c r="D928" s="302"/>
    </row>
    <row r="929" spans="1:4" ht="14.25" customHeight="1">
      <c r="A929" s="248"/>
      <c r="D929" s="302"/>
    </row>
    <row r="930" spans="1:4" ht="14.25" customHeight="1">
      <c r="A930" s="248"/>
      <c r="D930" s="302"/>
    </row>
    <row r="931" spans="1:4" ht="14.25" customHeight="1">
      <c r="A931" s="248"/>
      <c r="D931" s="302"/>
    </row>
    <row r="932" spans="1:4" ht="14.25" customHeight="1">
      <c r="A932" s="248"/>
      <c r="D932" s="302"/>
    </row>
    <row r="933" spans="1:4" ht="14.25" customHeight="1">
      <c r="A933" s="248"/>
      <c r="D933" s="302"/>
    </row>
    <row r="934" spans="1:4" ht="14.25" customHeight="1">
      <c r="A934" s="248"/>
      <c r="D934" s="302"/>
    </row>
    <row r="935" spans="1:4" ht="14.25" customHeight="1">
      <c r="A935" s="248"/>
      <c r="D935" s="302"/>
    </row>
    <row r="936" spans="1:4" ht="14.25" customHeight="1">
      <c r="A936" s="248"/>
      <c r="D936" s="302"/>
    </row>
    <row r="937" spans="1:4" ht="14.25" customHeight="1">
      <c r="A937" s="248"/>
      <c r="D937" s="302"/>
    </row>
    <row r="938" spans="1:4" ht="14.25" customHeight="1">
      <c r="A938" s="248"/>
      <c r="D938" s="302"/>
    </row>
    <row r="939" spans="1:4" ht="14.25" customHeight="1">
      <c r="A939" s="248"/>
      <c r="D939" s="302"/>
    </row>
    <row r="940" spans="1:4" ht="14.25" customHeight="1">
      <c r="A940" s="248"/>
      <c r="D940" s="302"/>
    </row>
    <row r="941" spans="1:4" ht="14.25" customHeight="1">
      <c r="A941" s="248"/>
      <c r="D941" s="302"/>
    </row>
    <row r="942" spans="1:4" ht="14.25" customHeight="1">
      <c r="A942" s="248"/>
      <c r="D942" s="302"/>
    </row>
    <row r="943" spans="1:4" ht="14.25" customHeight="1">
      <c r="A943" s="248"/>
      <c r="D943" s="302"/>
    </row>
    <row r="944" spans="1:4" ht="14.25" customHeight="1">
      <c r="A944" s="248"/>
      <c r="D944" s="302"/>
    </row>
    <row r="945" spans="1:4" ht="14.25" customHeight="1">
      <c r="A945" s="248"/>
      <c r="D945" s="302"/>
    </row>
    <row r="946" spans="1:4" ht="14.25" customHeight="1">
      <c r="A946" s="248"/>
      <c r="D946" s="302"/>
    </row>
    <row r="947" spans="1:4" ht="14.25" customHeight="1">
      <c r="A947" s="248"/>
      <c r="D947" s="302"/>
    </row>
    <row r="948" spans="1:4" ht="14.25" customHeight="1">
      <c r="A948" s="248"/>
      <c r="D948" s="302"/>
    </row>
    <row r="949" spans="1:4" ht="14.25" customHeight="1">
      <c r="A949" s="248"/>
      <c r="D949" s="302"/>
    </row>
    <row r="950" spans="1:4" ht="14.25" customHeight="1">
      <c r="A950" s="248"/>
      <c r="D950" s="302"/>
    </row>
    <row r="951" spans="1:4" ht="14.25" customHeight="1">
      <c r="A951" s="248"/>
      <c r="D951" s="302"/>
    </row>
    <row r="952" spans="1:4" ht="14.25" customHeight="1">
      <c r="A952" s="248"/>
      <c r="D952" s="302"/>
    </row>
    <row r="953" spans="1:4" ht="14.25" customHeight="1">
      <c r="A953" s="248"/>
      <c r="D953" s="302"/>
    </row>
    <row r="954" spans="1:4" ht="14.25" customHeight="1">
      <c r="A954" s="248"/>
      <c r="D954" s="302"/>
    </row>
    <row r="955" spans="1:4" ht="14.25" customHeight="1">
      <c r="A955" s="248"/>
      <c r="D955" s="302"/>
    </row>
    <row r="956" spans="1:4" ht="14.25" customHeight="1">
      <c r="A956" s="248"/>
      <c r="D956" s="302"/>
    </row>
    <row r="957" spans="1:4" ht="14.25" customHeight="1">
      <c r="A957" s="248"/>
      <c r="D957" s="302"/>
    </row>
    <row r="958" spans="1:4" ht="14.25" customHeight="1">
      <c r="A958" s="248"/>
      <c r="D958" s="302"/>
    </row>
    <row r="959" spans="1:4" ht="14.25" customHeight="1">
      <c r="A959" s="248"/>
      <c r="D959" s="302"/>
    </row>
    <row r="960" spans="1:4" ht="14.25" customHeight="1">
      <c r="A960" s="248"/>
      <c r="D960" s="302"/>
    </row>
    <row r="961" spans="1:4" ht="14.25" customHeight="1">
      <c r="A961" s="248"/>
      <c r="D961" s="302"/>
    </row>
    <row r="962" spans="1:4" ht="14.25" customHeight="1">
      <c r="A962" s="248"/>
      <c r="D962" s="302"/>
    </row>
    <row r="963" spans="1:4" ht="14.25" customHeight="1">
      <c r="A963" s="248"/>
      <c r="D963" s="302"/>
    </row>
    <row r="964" spans="1:4" ht="14.25" customHeight="1">
      <c r="A964" s="248"/>
      <c r="D964" s="302"/>
    </row>
    <row r="965" spans="1:4" ht="14.25" customHeight="1">
      <c r="A965" s="248"/>
      <c r="D965" s="302"/>
    </row>
    <row r="966" spans="1:4" ht="14.25" customHeight="1">
      <c r="A966" s="248"/>
      <c r="D966" s="302"/>
    </row>
    <row r="967" spans="1:4" ht="14.25" customHeight="1">
      <c r="A967" s="248"/>
      <c r="D967" s="302"/>
    </row>
    <row r="968" spans="1:4" ht="14.25" customHeight="1">
      <c r="A968" s="248"/>
      <c r="D968" s="302"/>
    </row>
    <row r="969" spans="1:4" ht="14.25" customHeight="1">
      <c r="A969" s="248"/>
      <c r="D969" s="302"/>
    </row>
    <row r="970" spans="1:4" ht="14.25" customHeight="1">
      <c r="A970" s="248"/>
      <c r="D970" s="302"/>
    </row>
    <row r="971" spans="1:4" ht="14.25" customHeight="1">
      <c r="A971" s="248"/>
      <c r="D971" s="302"/>
    </row>
    <row r="972" spans="1:4" ht="14.25" customHeight="1">
      <c r="A972" s="248"/>
      <c r="D972" s="302"/>
    </row>
    <row r="973" spans="1:4" ht="14.25" customHeight="1">
      <c r="A973" s="248"/>
      <c r="D973" s="302"/>
    </row>
    <row r="974" spans="1:4" ht="14.25" customHeight="1">
      <c r="A974" s="248"/>
      <c r="D974" s="302"/>
    </row>
    <row r="975" spans="1:4" ht="14.25" customHeight="1">
      <c r="A975" s="248"/>
      <c r="D975" s="302"/>
    </row>
    <row r="976" spans="1:4" ht="14.25" customHeight="1">
      <c r="A976" s="248"/>
      <c r="D976" s="302"/>
    </row>
    <row r="977" spans="1:4" ht="14.25" customHeight="1">
      <c r="A977" s="248"/>
      <c r="D977" s="302"/>
    </row>
    <row r="978" spans="1:4" ht="14.25" customHeight="1">
      <c r="A978" s="248"/>
      <c r="D978" s="302"/>
    </row>
    <row r="979" spans="1:4" ht="14.25" customHeight="1">
      <c r="A979" s="248"/>
      <c r="D979" s="302"/>
    </row>
    <row r="980" spans="1:4" ht="14.25" customHeight="1">
      <c r="A980" s="248"/>
      <c r="D980" s="302"/>
    </row>
    <row r="981" spans="1:4" ht="14.25" customHeight="1">
      <c r="A981" s="248"/>
      <c r="D981" s="302"/>
    </row>
    <row r="982" spans="1:4" ht="14.25" customHeight="1">
      <c r="A982" s="248"/>
      <c r="D982" s="302"/>
    </row>
    <row r="983" spans="1:4" ht="14.25" customHeight="1">
      <c r="A983" s="248"/>
      <c r="D983" s="302"/>
    </row>
    <row r="984" spans="1:4" ht="14.25" customHeight="1">
      <c r="A984" s="248"/>
      <c r="D984" s="302"/>
    </row>
    <row r="985" spans="1:4" ht="14.25" customHeight="1">
      <c r="A985" s="248"/>
      <c r="D985" s="302"/>
    </row>
    <row r="986" spans="1:4" ht="14.25" customHeight="1">
      <c r="A986" s="248"/>
      <c r="D986" s="302"/>
    </row>
    <row r="987" spans="1:4" ht="14.25" customHeight="1">
      <c r="A987" s="248"/>
      <c r="D987" s="302"/>
    </row>
    <row r="988" spans="1:4" ht="14.25" customHeight="1">
      <c r="A988" s="248"/>
      <c r="D988" s="302"/>
    </row>
    <row r="989" spans="1:4" ht="14.25" customHeight="1">
      <c r="A989" s="248"/>
      <c r="D989" s="302"/>
    </row>
    <row r="990" spans="1:4" ht="14.25" customHeight="1">
      <c r="A990" s="248"/>
      <c r="D990" s="302"/>
    </row>
    <row r="991" spans="1:4" ht="14.25" customHeight="1">
      <c r="A991" s="248"/>
      <c r="D991" s="302"/>
    </row>
    <row r="992" spans="1:4" ht="14.25" customHeight="1">
      <c r="A992" s="248"/>
      <c r="D992" s="302"/>
    </row>
    <row r="993" spans="1:4" ht="14.25" customHeight="1">
      <c r="A993" s="248"/>
      <c r="D993" s="302"/>
    </row>
    <row r="994" spans="1:4" ht="14.25" customHeight="1">
      <c r="A994" s="248"/>
      <c r="D994" s="302"/>
    </row>
    <row r="995" spans="1:4" ht="14.25" customHeight="1">
      <c r="A995" s="248"/>
      <c r="D995" s="302"/>
    </row>
    <row r="996" spans="1:4" ht="14.25" customHeight="1">
      <c r="A996" s="248"/>
      <c r="D996" s="302"/>
    </row>
    <row r="997" spans="1:4" ht="14.25" customHeight="1">
      <c r="A997" s="248"/>
      <c r="D997" s="30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330FF-A998-AD49-819F-2A0EC89B9EB4}">
  <dimension ref="A1:F63"/>
  <sheetViews>
    <sheetView zoomScale="99" zoomScaleNormal="100" workbookViewId="0">
      <selection activeCell="A17" sqref="A17"/>
    </sheetView>
  </sheetViews>
  <sheetFormatPr baseColWidth="10" defaultColWidth="8.83203125" defaultRowHeight="15"/>
  <cols>
    <col min="1" max="1" width="67.6640625" customWidth="1"/>
    <col min="2" max="2" width="9.6640625" customWidth="1"/>
    <col min="3" max="3" width="13.1640625" style="110" customWidth="1"/>
    <col min="4" max="4" width="24.83203125" customWidth="1"/>
    <col min="5" max="5" width="102.83203125" style="108" customWidth="1"/>
    <col min="6" max="6" width="26.5" hidden="1" customWidth="1"/>
    <col min="7" max="7" width="10.33203125" customWidth="1"/>
  </cols>
  <sheetData>
    <row r="1" spans="1:5" ht="45" thickBot="1">
      <c r="A1" s="128" t="s">
        <v>120</v>
      </c>
      <c r="C1" s="139" t="s">
        <v>126</v>
      </c>
      <c r="D1" s="106" t="s">
        <v>116</v>
      </c>
      <c r="E1" s="139" t="s">
        <v>117</v>
      </c>
    </row>
    <row r="2" spans="1:5" ht="18" customHeight="1">
      <c r="A2" s="140" t="s">
        <v>125</v>
      </c>
      <c r="C2" s="135"/>
      <c r="D2" s="249" t="s">
        <v>42</v>
      </c>
      <c r="E2" s="136" t="s">
        <v>278</v>
      </c>
    </row>
    <row r="3" spans="1:5" ht="48">
      <c r="A3" s="129" t="s">
        <v>132</v>
      </c>
      <c r="C3" s="183"/>
      <c r="D3" s="250" t="s">
        <v>44</v>
      </c>
      <c r="E3" s="184" t="s">
        <v>159</v>
      </c>
    </row>
    <row r="4" spans="1:5" ht="48">
      <c r="A4" s="129" t="s">
        <v>279</v>
      </c>
      <c r="C4" s="183"/>
      <c r="D4" s="271" t="s">
        <v>264</v>
      </c>
      <c r="E4" s="184" t="s">
        <v>280</v>
      </c>
    </row>
    <row r="5" spans="1:5" ht="49" thickBot="1">
      <c r="A5" s="129" t="s">
        <v>123</v>
      </c>
      <c r="C5" s="137"/>
      <c r="D5" s="251" t="s">
        <v>237</v>
      </c>
      <c r="E5" s="138" t="s">
        <v>265</v>
      </c>
    </row>
    <row r="6" spans="1:5" ht="30.75" customHeight="1" thickBot="1">
      <c r="A6" s="129" t="s">
        <v>281</v>
      </c>
      <c r="C6" s="109" t="s">
        <v>45</v>
      </c>
      <c r="D6" s="112" t="s">
        <v>105</v>
      </c>
      <c r="E6" s="114" t="s">
        <v>145</v>
      </c>
    </row>
    <row r="7" spans="1:5" ht="35" customHeight="1" thickBot="1">
      <c r="A7" s="129" t="s">
        <v>282</v>
      </c>
      <c r="C7" s="323" t="s">
        <v>39</v>
      </c>
      <c r="D7" s="111" t="s">
        <v>1</v>
      </c>
      <c r="E7" s="115" t="s">
        <v>266</v>
      </c>
    </row>
    <row r="8" spans="1:5" ht="72" customHeight="1" thickBot="1">
      <c r="A8" s="36"/>
      <c r="C8" s="324"/>
      <c r="D8" s="111" t="s">
        <v>2</v>
      </c>
      <c r="E8" s="120" t="s">
        <v>127</v>
      </c>
    </row>
    <row r="9" spans="1:5" ht="33" customHeight="1" thickBot="1">
      <c r="A9" s="128" t="s">
        <v>121</v>
      </c>
      <c r="C9" s="325" t="s">
        <v>97</v>
      </c>
      <c r="D9" s="158" t="s">
        <v>96</v>
      </c>
      <c r="E9" s="163" t="s">
        <v>129</v>
      </c>
    </row>
    <row r="10" spans="1:5" ht="22" customHeight="1" thickBot="1">
      <c r="A10" s="35" t="s">
        <v>122</v>
      </c>
      <c r="C10" s="325"/>
      <c r="D10" s="160" t="s">
        <v>98</v>
      </c>
      <c r="E10" s="166" t="s">
        <v>128</v>
      </c>
    </row>
    <row r="11" spans="1:5" ht="47" customHeight="1" thickBot="1">
      <c r="A11" s="130" t="s">
        <v>146</v>
      </c>
      <c r="C11" s="326" t="s">
        <v>8</v>
      </c>
      <c r="D11" s="159" t="s">
        <v>40</v>
      </c>
      <c r="E11" s="165" t="s">
        <v>130</v>
      </c>
    </row>
    <row r="12" spans="1:5" ht="22" thickBot="1">
      <c r="A12" s="128" t="s">
        <v>109</v>
      </c>
      <c r="C12" s="326"/>
      <c r="D12" s="159" t="s">
        <v>162</v>
      </c>
      <c r="E12" s="165" t="s">
        <v>131</v>
      </c>
    </row>
    <row r="13" spans="1:5" ht="32" customHeight="1" thickBot="1">
      <c r="A13" s="129" t="s">
        <v>124</v>
      </c>
      <c r="C13" s="327"/>
      <c r="D13" s="159" t="s">
        <v>238</v>
      </c>
      <c r="E13" s="165" t="s">
        <v>164</v>
      </c>
    </row>
    <row r="14" spans="1:5" ht="32">
      <c r="A14" s="129" t="s">
        <v>267</v>
      </c>
      <c r="C14" s="335" t="s">
        <v>0</v>
      </c>
      <c r="D14" s="220" t="s">
        <v>11</v>
      </c>
      <c r="E14" s="167" t="s">
        <v>268</v>
      </c>
    </row>
    <row r="15" spans="1:5" ht="17" thickBot="1">
      <c r="A15" s="36"/>
      <c r="C15" s="336"/>
      <c r="D15" s="159" t="s">
        <v>3</v>
      </c>
      <c r="E15" s="168" t="s">
        <v>269</v>
      </c>
    </row>
    <row r="16" spans="1:5" ht="21">
      <c r="A16" s="128" t="s">
        <v>113</v>
      </c>
      <c r="C16" s="336"/>
      <c r="D16" s="159" t="s">
        <v>4</v>
      </c>
      <c r="E16" s="168" t="s">
        <v>161</v>
      </c>
    </row>
    <row r="17" spans="1:5" ht="48">
      <c r="A17" s="129" t="s">
        <v>110</v>
      </c>
      <c r="C17" s="336"/>
      <c r="D17" s="159" t="s">
        <v>5</v>
      </c>
      <c r="E17" s="219" t="s">
        <v>160</v>
      </c>
    </row>
    <row r="18" spans="1:5" ht="33" thickBot="1">
      <c r="A18" s="129" t="s">
        <v>111</v>
      </c>
      <c r="C18" s="337"/>
      <c r="D18" s="160" t="s">
        <v>6</v>
      </c>
      <c r="E18" s="221" t="s">
        <v>270</v>
      </c>
    </row>
    <row r="19" spans="1:5" ht="33" thickBot="1">
      <c r="A19" s="129" t="s">
        <v>112</v>
      </c>
      <c r="C19" s="328" t="s">
        <v>12</v>
      </c>
      <c r="D19" s="118" t="s">
        <v>18</v>
      </c>
      <c r="E19" s="119" t="s">
        <v>135</v>
      </c>
    </row>
    <row r="20" spans="1:5" ht="49" thickBot="1">
      <c r="A20" s="129" t="s">
        <v>114</v>
      </c>
      <c r="C20" s="328"/>
      <c r="D20" s="116" t="s">
        <v>93</v>
      </c>
      <c r="E20" s="115" t="s">
        <v>140</v>
      </c>
    </row>
    <row r="21" spans="1:5" ht="49" thickBot="1">
      <c r="A21" s="129" t="s">
        <v>115</v>
      </c>
      <c r="C21" s="328"/>
      <c r="D21" s="116" t="s">
        <v>90</v>
      </c>
      <c r="E21" s="115" t="s">
        <v>134</v>
      </c>
    </row>
    <row r="22" spans="1:5" ht="17" thickBot="1">
      <c r="A22" s="36"/>
      <c r="B22" s="2"/>
      <c r="C22" s="328"/>
      <c r="D22" s="116" t="s">
        <v>89</v>
      </c>
      <c r="E22" s="115" t="s">
        <v>140</v>
      </c>
    </row>
    <row r="23" spans="1:5" ht="22" thickBot="1">
      <c r="A23" s="128" t="s">
        <v>137</v>
      </c>
      <c r="B23" s="134"/>
      <c r="C23" s="328"/>
      <c r="D23" s="116" t="s">
        <v>17</v>
      </c>
      <c r="E23" s="115" t="s">
        <v>133</v>
      </c>
    </row>
    <row r="24" spans="1:5" ht="33" thickBot="1">
      <c r="A24" s="131" t="s">
        <v>165</v>
      </c>
      <c r="B24" s="2"/>
      <c r="C24" s="328"/>
      <c r="D24" s="116" t="s">
        <v>73</v>
      </c>
      <c r="E24" s="115" t="s">
        <v>340</v>
      </c>
    </row>
    <row r="25" spans="1:5" ht="33" thickBot="1">
      <c r="A25" s="132" t="s">
        <v>139</v>
      </c>
      <c r="B25" s="2"/>
      <c r="C25" s="328"/>
      <c r="D25" s="116" t="s">
        <v>94</v>
      </c>
      <c r="E25" s="115" t="s">
        <v>271</v>
      </c>
    </row>
    <row r="26" spans="1:5" ht="33" thickBot="1">
      <c r="A26" s="133" t="s">
        <v>138</v>
      </c>
      <c r="C26" s="328"/>
      <c r="D26" s="157" t="s">
        <v>72</v>
      </c>
      <c r="E26" s="117" t="s">
        <v>272</v>
      </c>
    </row>
    <row r="27" spans="1:5" ht="30.75" customHeight="1" thickBot="1">
      <c r="A27" s="122"/>
      <c r="C27" s="319" t="s">
        <v>13</v>
      </c>
      <c r="D27" s="158" t="s">
        <v>99</v>
      </c>
      <c r="E27" s="113" t="s">
        <v>273</v>
      </c>
    </row>
    <row r="28" spans="1:5" ht="30.75" customHeight="1" thickBot="1">
      <c r="A28" s="122"/>
      <c r="C28" s="319"/>
      <c r="D28" s="159" t="s">
        <v>101</v>
      </c>
      <c r="E28" s="113" t="s">
        <v>136</v>
      </c>
    </row>
    <row r="29" spans="1:5" ht="30.75" customHeight="1" thickBot="1">
      <c r="A29" s="122"/>
      <c r="C29" s="319"/>
      <c r="D29" s="161" t="s">
        <v>14</v>
      </c>
      <c r="E29" s="113" t="s">
        <v>166</v>
      </c>
    </row>
    <row r="30" spans="1:5" ht="17" thickBot="1">
      <c r="A30" s="122"/>
      <c r="C30" s="319"/>
      <c r="D30" s="161" t="s">
        <v>15</v>
      </c>
      <c r="E30" s="113" t="s">
        <v>167</v>
      </c>
    </row>
    <row r="31" spans="1:5" ht="17" thickBot="1">
      <c r="A31" s="122"/>
      <c r="C31" s="319"/>
      <c r="D31" s="161" t="s">
        <v>43</v>
      </c>
      <c r="E31" s="113" t="s">
        <v>168</v>
      </c>
    </row>
    <row r="32" spans="1:5" ht="45.75" customHeight="1" thickBot="1">
      <c r="A32" s="123"/>
      <c r="C32" s="320"/>
      <c r="D32" s="162"/>
      <c r="E32" s="113"/>
    </row>
    <row r="33" spans="1:5" ht="30.75" customHeight="1">
      <c r="A33" s="124"/>
      <c r="C33" s="329" t="s">
        <v>34</v>
      </c>
      <c r="D33" s="164" t="s">
        <v>75</v>
      </c>
      <c r="E33" s="167" t="s">
        <v>118</v>
      </c>
    </row>
    <row r="34" spans="1:5" ht="30.75" customHeight="1">
      <c r="A34" s="125"/>
      <c r="C34" s="330"/>
      <c r="D34" s="164" t="s">
        <v>78</v>
      </c>
      <c r="E34" s="168" t="s">
        <v>274</v>
      </c>
    </row>
    <row r="35" spans="1:5" ht="51" customHeight="1" thickBot="1">
      <c r="A35" s="125"/>
      <c r="C35" s="331"/>
      <c r="D35" s="164" t="s">
        <v>76</v>
      </c>
      <c r="E35" s="168" t="s">
        <v>119</v>
      </c>
    </row>
    <row r="36" spans="1:5" ht="54" customHeight="1">
      <c r="A36" s="122"/>
      <c r="C36" s="332" t="s">
        <v>33</v>
      </c>
      <c r="D36" s="158" t="s">
        <v>36</v>
      </c>
      <c r="E36" s="163" t="s">
        <v>141</v>
      </c>
    </row>
    <row r="37" spans="1:5" ht="30.75" customHeight="1">
      <c r="A37" s="122"/>
      <c r="C37" s="333"/>
      <c r="D37" s="159" t="s">
        <v>37</v>
      </c>
      <c r="E37" s="165" t="s">
        <v>141</v>
      </c>
    </row>
    <row r="38" spans="1:5" ht="124" customHeight="1" thickBot="1">
      <c r="A38" s="121"/>
      <c r="C38" s="334"/>
      <c r="D38" s="159" t="s">
        <v>38</v>
      </c>
      <c r="E38" s="165" t="s">
        <v>142</v>
      </c>
    </row>
    <row r="39" spans="1:5" ht="115" customHeight="1">
      <c r="A39" s="126"/>
      <c r="C39" s="321" t="s">
        <v>66</v>
      </c>
      <c r="D39" s="171" t="s">
        <v>67</v>
      </c>
      <c r="E39" s="169" t="s">
        <v>144</v>
      </c>
    </row>
    <row r="40" spans="1:5" ht="30.75" customHeight="1">
      <c r="A40" s="126"/>
      <c r="C40" s="322"/>
      <c r="D40" s="172" t="s">
        <v>68</v>
      </c>
      <c r="E40" s="170" t="s">
        <v>144</v>
      </c>
    </row>
    <row r="41" spans="1:5" ht="45.75" customHeight="1" thickBot="1">
      <c r="A41" s="126"/>
      <c r="C41" s="322"/>
      <c r="D41" s="172" t="s">
        <v>275</v>
      </c>
      <c r="E41" s="173" t="s">
        <v>143</v>
      </c>
    </row>
    <row r="42" spans="1:5" ht="48">
      <c r="A42" s="126"/>
      <c r="C42" s="316" t="s">
        <v>32</v>
      </c>
      <c r="D42" s="171"/>
      <c r="E42" s="169" t="s">
        <v>158</v>
      </c>
    </row>
    <row r="43" spans="1:5" ht="16">
      <c r="A43" s="126"/>
      <c r="C43" s="317"/>
      <c r="D43" s="174" t="s">
        <v>19</v>
      </c>
      <c r="E43" s="165" t="s">
        <v>147</v>
      </c>
    </row>
    <row r="44" spans="1:5" ht="16">
      <c r="A44" s="121"/>
      <c r="C44" s="317"/>
      <c r="D44" s="159" t="s">
        <v>20</v>
      </c>
      <c r="E44" s="165" t="s">
        <v>276</v>
      </c>
    </row>
    <row r="45" spans="1:5" ht="16">
      <c r="A45" s="121"/>
      <c r="C45" s="317"/>
      <c r="D45" s="159" t="s">
        <v>21</v>
      </c>
      <c r="E45" s="165" t="s">
        <v>148</v>
      </c>
    </row>
    <row r="46" spans="1:5" ht="12" customHeight="1">
      <c r="A46" s="127"/>
      <c r="C46" s="317"/>
      <c r="D46" s="159" t="s">
        <v>22</v>
      </c>
      <c r="E46" s="165" t="s">
        <v>149</v>
      </c>
    </row>
    <row r="47" spans="1:5" ht="19" customHeight="1">
      <c r="A47" s="127"/>
      <c r="C47" s="317"/>
      <c r="D47" s="159" t="s">
        <v>23</v>
      </c>
      <c r="E47" s="165" t="s">
        <v>277</v>
      </c>
    </row>
    <row r="48" spans="1:5" ht="21" customHeight="1">
      <c r="A48" s="127"/>
      <c r="C48" s="317"/>
      <c r="D48" s="174" t="s">
        <v>24</v>
      </c>
      <c r="E48" s="165" t="s">
        <v>150</v>
      </c>
    </row>
    <row r="49" spans="1:5" ht="18" customHeight="1">
      <c r="A49" s="121"/>
      <c r="C49" s="317"/>
      <c r="D49" s="159" t="s">
        <v>25</v>
      </c>
      <c r="E49" s="165" t="s">
        <v>157</v>
      </c>
    </row>
    <row r="50" spans="1:5" ht="18" customHeight="1">
      <c r="A50" s="126"/>
      <c r="C50" s="317"/>
      <c r="D50" s="159" t="s">
        <v>26</v>
      </c>
      <c r="E50" s="165" t="s">
        <v>151</v>
      </c>
    </row>
    <row r="51" spans="1:5" ht="15" customHeight="1">
      <c r="A51" s="107"/>
      <c r="C51" s="317"/>
      <c r="D51" s="159" t="s">
        <v>27</v>
      </c>
      <c r="E51" s="165" t="s">
        <v>152</v>
      </c>
    </row>
    <row r="52" spans="1:5" ht="21" customHeight="1">
      <c r="A52" s="107"/>
      <c r="C52" s="317"/>
      <c r="D52" s="159" t="s">
        <v>28</v>
      </c>
      <c r="E52" s="165" t="s">
        <v>153</v>
      </c>
    </row>
    <row r="53" spans="1:5" ht="15" customHeight="1">
      <c r="A53" s="107"/>
      <c r="C53" s="317"/>
      <c r="D53" s="159" t="s">
        <v>29</v>
      </c>
      <c r="E53" s="165" t="s">
        <v>156</v>
      </c>
    </row>
    <row r="54" spans="1:5" ht="16">
      <c r="A54" s="107"/>
      <c r="C54" s="317"/>
      <c r="D54" s="174" t="s">
        <v>30</v>
      </c>
      <c r="E54" s="165" t="s">
        <v>154</v>
      </c>
    </row>
    <row r="55" spans="1:5" ht="17" thickBot="1">
      <c r="A55" s="107"/>
      <c r="C55" s="318"/>
      <c r="D55" s="160" t="s">
        <v>31</v>
      </c>
      <c r="E55" s="166" t="s">
        <v>155</v>
      </c>
    </row>
    <row r="56" spans="1:5">
      <c r="A56" s="107"/>
    </row>
    <row r="57" spans="1:5">
      <c r="A57" s="107"/>
    </row>
    <row r="58" spans="1:5">
      <c r="A58" s="107"/>
    </row>
    <row r="59" spans="1:5">
      <c r="A59" s="107"/>
    </row>
    <row r="60" spans="1:5">
      <c r="A60" s="107"/>
    </row>
    <row r="61" spans="1:5">
      <c r="A61" s="107"/>
    </row>
    <row r="62" spans="1:5">
      <c r="A62" s="107"/>
    </row>
    <row r="63" spans="1:5">
      <c r="A63" s="107"/>
    </row>
  </sheetData>
  <mergeCells count="10">
    <mergeCell ref="C42:C55"/>
    <mergeCell ref="C27:C32"/>
    <mergeCell ref="C39:C41"/>
    <mergeCell ref="C7:C8"/>
    <mergeCell ref="C9:C10"/>
    <mergeCell ref="C11:C13"/>
    <mergeCell ref="C19:C26"/>
    <mergeCell ref="C33:C35"/>
    <mergeCell ref="C36:C38"/>
    <mergeCell ref="C14:C1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V70"/>
  <sheetViews>
    <sheetView zoomScale="88" zoomScaleNormal="100" workbookViewId="0">
      <selection sqref="A1:XFD1048576"/>
    </sheetView>
  </sheetViews>
  <sheetFormatPr baseColWidth="10" defaultColWidth="8.83203125" defaultRowHeight="15"/>
  <cols>
    <col min="1" max="1" width="23.5" bestFit="1" customWidth="1"/>
    <col min="2" max="2" width="9.33203125" style="31" customWidth="1"/>
    <col min="3" max="3" width="9" style="31" customWidth="1"/>
    <col min="4" max="5" width="18.5" style="259" customWidth="1"/>
    <col min="6" max="6" width="12.1640625" style="31" customWidth="1"/>
    <col min="7" max="7" width="24.83203125" style="31" customWidth="1"/>
    <col min="8" max="8" width="24.83203125" style="259" customWidth="1"/>
    <col min="9" max="9" width="26.1640625" style="31" customWidth="1"/>
    <col min="10" max="10" width="8.5" style="31" customWidth="1"/>
    <col min="11" max="12" width="9.33203125" style="31" customWidth="1"/>
    <col min="13" max="13" width="8.6640625" style="31" customWidth="1"/>
    <col min="14" max="15" width="10.6640625" style="31" customWidth="1"/>
    <col min="16" max="17" width="10.33203125" style="31" customWidth="1"/>
    <col min="18" max="21" width="12.1640625" style="31" customWidth="1"/>
    <col min="22" max="23" width="10.1640625" style="31" customWidth="1"/>
    <col min="24" max="24" width="13.83203125" style="16" customWidth="1"/>
    <col min="25" max="26" width="15" style="16" customWidth="1"/>
    <col min="27" max="29" width="14.83203125" style="31" customWidth="1"/>
    <col min="30" max="30" width="7.33203125" style="31" customWidth="1"/>
    <col min="31" max="31" width="6.33203125" style="31" customWidth="1"/>
    <col min="32" max="32" width="8.5" style="31" customWidth="1"/>
    <col min="33" max="35" width="14.83203125" style="31" customWidth="1"/>
    <col min="36" max="36" width="9.33203125" style="52" bestFit="1" customWidth="1"/>
    <col min="37" max="38" width="9.33203125" style="31" bestFit="1" customWidth="1"/>
    <col min="39" max="39" width="9.5" style="31" bestFit="1" customWidth="1"/>
    <col min="40" max="40" width="9.33203125" style="31" bestFit="1" customWidth="1"/>
    <col min="41" max="41" width="9.5" style="31" bestFit="1" customWidth="1"/>
    <col min="42" max="48" width="9.33203125" style="31" bestFit="1" customWidth="1"/>
  </cols>
  <sheetData>
    <row r="1" spans="1:48" s="1" customFormat="1" ht="27.75" customHeight="1" thickBot="1">
      <c r="A1" s="38" t="s">
        <v>45</v>
      </c>
      <c r="B1" s="341" t="s">
        <v>39</v>
      </c>
      <c r="C1" s="342"/>
      <c r="D1" s="353" t="s">
        <v>97</v>
      </c>
      <c r="E1" s="354"/>
      <c r="F1" s="358" t="s">
        <v>8</v>
      </c>
      <c r="G1" s="358"/>
      <c r="H1" s="359"/>
      <c r="I1" s="343" t="s">
        <v>0</v>
      </c>
      <c r="J1" s="344"/>
      <c r="K1" s="344"/>
      <c r="L1" s="344"/>
      <c r="M1" s="344"/>
      <c r="N1" s="355" t="s">
        <v>12</v>
      </c>
      <c r="O1" s="356"/>
      <c r="P1" s="356"/>
      <c r="Q1" s="356"/>
      <c r="R1" s="356"/>
      <c r="S1" s="356"/>
      <c r="T1" s="356"/>
      <c r="U1" s="357"/>
      <c r="V1" s="348" t="s">
        <v>13</v>
      </c>
      <c r="W1" s="349"/>
      <c r="X1" s="349"/>
      <c r="Y1" s="349"/>
      <c r="Z1" s="350"/>
      <c r="AA1" s="345" t="s">
        <v>34</v>
      </c>
      <c r="AB1" s="346"/>
      <c r="AC1" s="347"/>
      <c r="AD1" s="339" t="s">
        <v>33</v>
      </c>
      <c r="AE1" s="340"/>
      <c r="AF1" s="340"/>
      <c r="AG1" s="351" t="s">
        <v>66</v>
      </c>
      <c r="AH1" s="352"/>
      <c r="AI1" s="352"/>
      <c r="AJ1" s="338" t="s">
        <v>32</v>
      </c>
      <c r="AK1" s="338"/>
      <c r="AL1" s="338"/>
      <c r="AM1" s="338"/>
      <c r="AN1" s="338"/>
      <c r="AO1" s="338"/>
      <c r="AP1" s="338"/>
      <c r="AQ1" s="338"/>
      <c r="AR1" s="338"/>
      <c r="AS1" s="338"/>
      <c r="AT1" s="338"/>
      <c r="AU1" s="338"/>
      <c r="AV1" s="338"/>
    </row>
    <row r="2" spans="1:48" s="68" customFormat="1" ht="45" thickTop="1" thickBot="1">
      <c r="A2" s="63" t="s">
        <v>105</v>
      </c>
      <c r="B2" s="60" t="s">
        <v>1</v>
      </c>
      <c r="C2" s="60" t="s">
        <v>2</v>
      </c>
      <c r="D2" s="252" t="s">
        <v>96</v>
      </c>
      <c r="E2" s="252" t="s">
        <v>98</v>
      </c>
      <c r="F2" s="60" t="s">
        <v>40</v>
      </c>
      <c r="G2" s="60" t="s">
        <v>162</v>
      </c>
      <c r="H2" s="252" t="s">
        <v>238</v>
      </c>
      <c r="I2" s="62" t="s">
        <v>11</v>
      </c>
      <c r="J2" s="60" t="s">
        <v>3</v>
      </c>
      <c r="K2" s="60" t="s">
        <v>4</v>
      </c>
      <c r="L2" s="60" t="s">
        <v>5</v>
      </c>
      <c r="M2" s="60" t="s">
        <v>6</v>
      </c>
      <c r="N2" s="60" t="s">
        <v>18</v>
      </c>
      <c r="O2" s="60" t="s">
        <v>93</v>
      </c>
      <c r="P2" s="60" t="s">
        <v>90</v>
      </c>
      <c r="Q2" s="61" t="s">
        <v>89</v>
      </c>
      <c r="R2" s="60" t="s">
        <v>17</v>
      </c>
      <c r="S2" s="60" t="s">
        <v>73</v>
      </c>
      <c r="T2" s="60" t="s">
        <v>94</v>
      </c>
      <c r="U2" s="60" t="s">
        <v>72</v>
      </c>
      <c r="V2" s="60" t="s">
        <v>99</v>
      </c>
      <c r="W2" s="60" t="s">
        <v>101</v>
      </c>
      <c r="X2" s="65" t="s">
        <v>14</v>
      </c>
      <c r="Y2" s="66" t="s">
        <v>15</v>
      </c>
      <c r="Z2" s="65" t="s">
        <v>43</v>
      </c>
      <c r="AA2" s="60" t="s">
        <v>75</v>
      </c>
      <c r="AB2" s="60" t="s">
        <v>78</v>
      </c>
      <c r="AC2" s="60" t="s">
        <v>76</v>
      </c>
      <c r="AD2" s="60" t="s">
        <v>36</v>
      </c>
      <c r="AE2" s="60" t="s">
        <v>37</v>
      </c>
      <c r="AF2" s="60" t="s">
        <v>38</v>
      </c>
      <c r="AG2" s="71" t="s">
        <v>67</v>
      </c>
      <c r="AH2" s="71" t="s">
        <v>68</v>
      </c>
      <c r="AI2" s="87" t="s">
        <v>84</v>
      </c>
      <c r="AJ2" s="141" t="s">
        <v>19</v>
      </c>
      <c r="AK2" s="60" t="s">
        <v>20</v>
      </c>
      <c r="AL2" s="60" t="s">
        <v>21</v>
      </c>
      <c r="AM2" s="60" t="s">
        <v>22</v>
      </c>
      <c r="AN2" s="60" t="s">
        <v>23</v>
      </c>
      <c r="AO2" s="72" t="s">
        <v>24</v>
      </c>
      <c r="AP2" s="60" t="s">
        <v>25</v>
      </c>
      <c r="AQ2" s="60" t="s">
        <v>26</v>
      </c>
      <c r="AR2" s="60" t="s">
        <v>27</v>
      </c>
      <c r="AS2" s="60" t="s">
        <v>28</v>
      </c>
      <c r="AT2" s="60" t="s">
        <v>29</v>
      </c>
      <c r="AU2" s="72" t="s">
        <v>30</v>
      </c>
      <c r="AV2" s="60" t="s">
        <v>31</v>
      </c>
    </row>
    <row r="3" spans="1:48">
      <c r="A3" s="73"/>
      <c r="B3" s="226">
        <v>1</v>
      </c>
      <c r="C3" s="227">
        <v>2</v>
      </c>
      <c r="D3" s="253">
        <v>1</v>
      </c>
      <c r="E3" s="254" t="s">
        <v>42</v>
      </c>
      <c r="F3" s="22">
        <f>G3</f>
        <v>16.819735000000001</v>
      </c>
      <c r="G3" s="22">
        <v>16.819735000000001</v>
      </c>
      <c r="H3" s="260">
        <v>1</v>
      </c>
      <c r="I3" s="187">
        <v>0.3298611111111111</v>
      </c>
      <c r="J3" s="22">
        <v>5.2</v>
      </c>
      <c r="K3" s="22">
        <v>6.97</v>
      </c>
      <c r="L3" s="22">
        <v>97.1</v>
      </c>
      <c r="M3" s="22">
        <v>12.25</v>
      </c>
      <c r="N3" s="21">
        <v>13.460283333333333</v>
      </c>
      <c r="O3" s="22">
        <v>1.7240833333333327</v>
      </c>
      <c r="P3" s="22">
        <v>6.8116500000000002</v>
      </c>
      <c r="Q3" s="24">
        <v>0.19464999999999932</v>
      </c>
      <c r="R3" s="22">
        <f t="shared" ref="R3:R29" si="0">N3-P3</f>
        <v>6.6486333333333327</v>
      </c>
      <c r="S3" s="22">
        <v>6.6486333333333327</v>
      </c>
      <c r="T3" s="22">
        <f t="shared" ref="T3:T20" si="1">SQRT(O3^2+Q3^2)</f>
        <v>1.7350365883109715</v>
      </c>
      <c r="U3" s="22" t="s">
        <v>42</v>
      </c>
      <c r="V3" s="21">
        <v>0.24845</v>
      </c>
      <c r="W3" s="22">
        <v>5.6699999999999529E-3</v>
      </c>
      <c r="X3" s="12">
        <v>1.9447669386863708E-2</v>
      </c>
      <c r="Y3" s="12" t="s">
        <v>42</v>
      </c>
      <c r="Z3" s="13" t="s">
        <v>42</v>
      </c>
      <c r="AA3" s="22">
        <v>0.70340000000000003</v>
      </c>
      <c r="AB3" s="22">
        <v>7.1500000000000175E-3</v>
      </c>
      <c r="AC3" s="22" t="s">
        <v>42</v>
      </c>
      <c r="AD3" s="144">
        <v>-111.319009166667</v>
      </c>
      <c r="AE3" s="150">
        <v>-14.305616700000002</v>
      </c>
      <c r="AF3" s="145">
        <v>3.1259244333333527</v>
      </c>
      <c r="AG3" s="144" t="s">
        <v>42</v>
      </c>
      <c r="AH3" s="150" t="s">
        <v>42</v>
      </c>
      <c r="AI3" s="145" t="s">
        <v>42</v>
      </c>
      <c r="AJ3" s="144">
        <v>4622.4727921369577</v>
      </c>
      <c r="AK3" s="150">
        <v>1321.9393885200204</v>
      </c>
      <c r="AL3" s="150">
        <v>167.44142741790594</v>
      </c>
      <c r="AM3" s="150">
        <v>18305.261385279064</v>
      </c>
      <c r="AN3" s="150">
        <v>786.93195793619338</v>
      </c>
      <c r="AO3" s="150">
        <v>4584.9018307421929</v>
      </c>
      <c r="AP3" s="150">
        <v>6.2087044992816098</v>
      </c>
      <c r="AQ3" s="150">
        <v>12.741055680099597</v>
      </c>
      <c r="AR3" s="150">
        <v>157.03835491700488</v>
      </c>
      <c r="AS3" s="150">
        <v>2.4637206570935164</v>
      </c>
      <c r="AT3" s="150">
        <v>2.5706360446698717</v>
      </c>
      <c r="AU3" s="150">
        <v>39.897586767247979</v>
      </c>
      <c r="AV3" s="145">
        <v>92.74867382556323</v>
      </c>
    </row>
    <row r="4" spans="1:48">
      <c r="A4" s="35"/>
      <c r="B4" s="228">
        <v>2</v>
      </c>
      <c r="C4" s="229">
        <v>9</v>
      </c>
      <c r="D4" s="255">
        <v>1</v>
      </c>
      <c r="E4" s="256" t="s">
        <v>42</v>
      </c>
      <c r="F4" s="20">
        <f t="shared" ref="F4:F35" si="2">G4-G3</f>
        <v>58.177112999999999</v>
      </c>
      <c r="G4" s="20">
        <v>74.996848</v>
      </c>
      <c r="H4" s="261" t="s">
        <v>42</v>
      </c>
      <c r="I4" s="9">
        <v>0.33402777777777776</v>
      </c>
      <c r="J4" s="20">
        <v>5.3</v>
      </c>
      <c r="K4" s="20">
        <v>6.98</v>
      </c>
      <c r="L4" s="20">
        <v>96.1</v>
      </c>
      <c r="M4" s="20">
        <v>12.1</v>
      </c>
      <c r="N4" s="17">
        <v>11.006166666666667</v>
      </c>
      <c r="O4" s="20">
        <v>0.12450000000000117</v>
      </c>
      <c r="P4" s="20">
        <v>6.8646500000000001</v>
      </c>
      <c r="Q4" s="24">
        <v>0.19464999999999932</v>
      </c>
      <c r="R4" s="20">
        <f t="shared" si="0"/>
        <v>4.141516666666667</v>
      </c>
      <c r="S4" s="20">
        <v>4.141516666666667</v>
      </c>
      <c r="T4" s="20">
        <f t="shared" si="1"/>
        <v>0.23106032221045661</v>
      </c>
      <c r="U4" s="20" t="s">
        <v>42</v>
      </c>
      <c r="V4" s="17">
        <v>0.22145000000000001</v>
      </c>
      <c r="W4" s="20">
        <v>5.6699999999999529E-3</v>
      </c>
      <c r="X4" s="11">
        <v>8.823164738714695E-3</v>
      </c>
      <c r="Y4" s="11" t="s">
        <v>42</v>
      </c>
      <c r="Z4" s="10">
        <v>1.9500000402331401E-2</v>
      </c>
      <c r="AA4" s="20">
        <v>1.1395999999999999</v>
      </c>
      <c r="AB4" s="20">
        <v>7.1500000000000175E-3</v>
      </c>
      <c r="AC4" s="20" t="s">
        <v>42</v>
      </c>
      <c r="AD4" s="146">
        <v>-111.34051093333335</v>
      </c>
      <c r="AE4" s="20">
        <v>-14.358443733333333</v>
      </c>
      <c r="AF4" s="147">
        <v>3.5270389333333156</v>
      </c>
      <c r="AG4" s="146" t="s">
        <v>42</v>
      </c>
      <c r="AH4" s="20" t="s">
        <v>42</v>
      </c>
      <c r="AI4" s="147" t="s">
        <v>42</v>
      </c>
      <c r="AJ4" s="146">
        <v>7430.2464318219518</v>
      </c>
      <c r="AK4" s="20">
        <v>1933.8516036345166</v>
      </c>
      <c r="AL4" s="20">
        <v>233.79338044544534</v>
      </c>
      <c r="AM4" s="20">
        <v>18945.731640267331</v>
      </c>
      <c r="AN4" s="20">
        <v>1368.2554857036534</v>
      </c>
      <c r="AO4" s="20">
        <v>6734.2987345144729</v>
      </c>
      <c r="AP4" s="20">
        <v>5.8702572685613408</v>
      </c>
      <c r="AQ4" s="20">
        <v>10.632525545867995</v>
      </c>
      <c r="AR4" s="20">
        <v>207.89078806804812</v>
      </c>
      <c r="AS4" s="20">
        <v>2.4255614586339238</v>
      </c>
      <c r="AT4" s="20">
        <v>3.6497624970216336</v>
      </c>
      <c r="AU4" s="20">
        <v>60.195331465589604</v>
      </c>
      <c r="AV4" s="147">
        <v>146.65250069849972</v>
      </c>
    </row>
    <row r="5" spans="1:48">
      <c r="A5" s="35"/>
      <c r="B5" s="228">
        <v>3</v>
      </c>
      <c r="C5" s="229">
        <v>6</v>
      </c>
      <c r="D5" s="255">
        <v>1</v>
      </c>
      <c r="E5" s="256" t="s">
        <v>42</v>
      </c>
      <c r="F5" s="20">
        <f t="shared" si="2"/>
        <v>42.551186000000001</v>
      </c>
      <c r="G5" s="20">
        <v>117.548034</v>
      </c>
      <c r="H5" s="261">
        <v>1</v>
      </c>
      <c r="I5" s="9">
        <v>0.33819444444444446</v>
      </c>
      <c r="J5" s="20">
        <v>5.3</v>
      </c>
      <c r="K5" s="20">
        <v>7.07</v>
      </c>
      <c r="L5" s="20">
        <v>97.8</v>
      </c>
      <c r="M5" s="20">
        <v>12.31</v>
      </c>
      <c r="N5" s="17">
        <v>11.206166666666666</v>
      </c>
      <c r="O5" s="20">
        <v>0.12450000000000117</v>
      </c>
      <c r="P5" s="20">
        <v>6.6746499999999997</v>
      </c>
      <c r="Q5" s="24">
        <v>0.19464999999999932</v>
      </c>
      <c r="R5" s="20">
        <f t="shared" si="0"/>
        <v>4.5315166666666666</v>
      </c>
      <c r="S5" s="20">
        <v>4.5315166666666666</v>
      </c>
      <c r="T5" s="20">
        <f t="shared" si="1"/>
        <v>0.23106032221045661</v>
      </c>
      <c r="U5" s="20">
        <v>4.2439999999999998</v>
      </c>
      <c r="V5" s="17">
        <v>0.22625000000000001</v>
      </c>
      <c r="W5" s="20">
        <v>5.6699999999999529E-3</v>
      </c>
      <c r="X5" s="11">
        <v>-4.2003029957413673E-3</v>
      </c>
      <c r="Y5" s="11" t="s">
        <v>42</v>
      </c>
      <c r="Z5" s="10">
        <v>1.7999999225139618E-2</v>
      </c>
      <c r="AA5" s="20">
        <v>1.1819</v>
      </c>
      <c r="AB5" s="20">
        <v>7.1500000000000175E-3</v>
      </c>
      <c r="AC5" s="20" t="s">
        <v>42</v>
      </c>
      <c r="AD5" s="146">
        <v>-110.66534926666667</v>
      </c>
      <c r="AE5" s="20">
        <v>-14.239842566666667</v>
      </c>
      <c r="AF5" s="147">
        <v>3.253391266666668</v>
      </c>
      <c r="AG5" s="146">
        <v>1.6762760000000001</v>
      </c>
      <c r="AH5" s="20">
        <v>0.17776</v>
      </c>
      <c r="AI5" s="147">
        <f>AH5*2.303*100</f>
        <v>40.938127999999999</v>
      </c>
      <c r="AJ5" s="146">
        <v>7671.5831925292741</v>
      </c>
      <c r="AK5" s="20">
        <v>1925.6619052501087</v>
      </c>
      <c r="AL5" s="20">
        <v>169.4260162277252</v>
      </c>
      <c r="AM5" s="20">
        <v>18498.949205038331</v>
      </c>
      <c r="AN5" s="20">
        <v>1407.7539912685004</v>
      </c>
      <c r="AO5" s="20">
        <v>6709.8251534135452</v>
      </c>
      <c r="AP5" s="20">
        <v>5.752027071303595</v>
      </c>
      <c r="AQ5" s="20">
        <v>9.7012903025661164</v>
      </c>
      <c r="AR5" s="20">
        <v>161.69750165560643</v>
      </c>
      <c r="AS5" s="20">
        <v>4.4160054339674328</v>
      </c>
      <c r="AT5" s="20">
        <v>3.5930087247239388</v>
      </c>
      <c r="AU5" s="20">
        <v>59.668659953438627</v>
      </c>
      <c r="AV5" s="147">
        <v>133.43531306352784</v>
      </c>
    </row>
    <row r="6" spans="1:48">
      <c r="A6" s="35"/>
      <c r="B6" s="228">
        <v>4</v>
      </c>
      <c r="C6" s="229">
        <v>11</v>
      </c>
      <c r="D6" s="255">
        <v>1</v>
      </c>
      <c r="E6" s="256" t="s">
        <v>42</v>
      </c>
      <c r="F6" s="20">
        <f t="shared" si="2"/>
        <v>70.754544999999979</v>
      </c>
      <c r="G6" s="20">
        <v>188.30257899999998</v>
      </c>
      <c r="H6" s="261" t="s">
        <v>42</v>
      </c>
      <c r="I6" s="9">
        <v>0.34166666666666667</v>
      </c>
      <c r="J6" s="20">
        <v>5.3</v>
      </c>
      <c r="K6" s="20">
        <v>7.12</v>
      </c>
      <c r="L6" s="20">
        <v>98.1</v>
      </c>
      <c r="M6" s="20">
        <v>12.35</v>
      </c>
      <c r="N6" s="17">
        <v>11.066166666666668</v>
      </c>
      <c r="O6" s="20">
        <v>0.12450000000000117</v>
      </c>
      <c r="P6" s="20">
        <v>6.6406499999999999</v>
      </c>
      <c r="Q6" s="24">
        <v>0.19464999999999932</v>
      </c>
      <c r="R6" s="20">
        <f t="shared" si="0"/>
        <v>4.4255166666666677</v>
      </c>
      <c r="S6" s="20">
        <v>4.4255166666666677</v>
      </c>
      <c r="T6" s="20">
        <f t="shared" si="1"/>
        <v>0.23106032221045661</v>
      </c>
      <c r="U6" s="20" t="s">
        <v>42</v>
      </c>
      <c r="V6" s="17">
        <v>0.23275000000000001</v>
      </c>
      <c r="W6" s="20">
        <v>5.6699999999999529E-3</v>
      </c>
      <c r="X6" s="11">
        <v>-5.0971289165318012E-3</v>
      </c>
      <c r="Y6" s="11" t="s">
        <v>42</v>
      </c>
      <c r="Z6" s="10">
        <v>2.1400000900030136E-2</v>
      </c>
      <c r="AA6" s="20">
        <v>1.1915</v>
      </c>
      <c r="AB6" s="20">
        <v>7.1500000000000175E-3</v>
      </c>
      <c r="AC6" s="20" t="s">
        <v>42</v>
      </c>
      <c r="AD6" s="146">
        <v>-109.93477173333333</v>
      </c>
      <c r="AE6" s="20">
        <v>-13.885809233333333</v>
      </c>
      <c r="AF6" s="147">
        <v>1.1517021333333304</v>
      </c>
      <c r="AG6" s="146" t="s">
        <v>42</v>
      </c>
      <c r="AH6" s="20" t="s">
        <v>42</v>
      </c>
      <c r="AI6" s="147" t="s">
        <v>42</v>
      </c>
      <c r="AJ6" s="146">
        <v>7433.4715744475625</v>
      </c>
      <c r="AK6" s="20">
        <v>1845.081635035817</v>
      </c>
      <c r="AL6" s="20">
        <v>98.488084972763318</v>
      </c>
      <c r="AM6" s="20">
        <v>17190.738361932155</v>
      </c>
      <c r="AN6" s="20">
        <v>1371.592328180117</v>
      </c>
      <c r="AO6" s="20">
        <v>6402.7755023573027</v>
      </c>
      <c r="AP6" s="20">
        <v>5.3710676103260759</v>
      </c>
      <c r="AQ6" s="20">
        <v>9.3818791632494385</v>
      </c>
      <c r="AR6" s="20">
        <v>108.92129777120888</v>
      </c>
      <c r="AS6" s="20">
        <v>2.3698857591099167</v>
      </c>
      <c r="AT6" s="20">
        <v>2.4849177822604385</v>
      </c>
      <c r="AU6" s="20">
        <v>57.062109661045852</v>
      </c>
      <c r="AV6" s="147">
        <v>120.69859379730062</v>
      </c>
    </row>
    <row r="7" spans="1:48">
      <c r="A7" s="35"/>
      <c r="B7" s="228">
        <v>5</v>
      </c>
      <c r="C7" s="229">
        <v>12</v>
      </c>
      <c r="D7" s="255">
        <v>1</v>
      </c>
      <c r="E7" s="256" t="s">
        <v>42</v>
      </c>
      <c r="F7" s="20">
        <f t="shared" si="2"/>
        <v>34.945976999999999</v>
      </c>
      <c r="G7" s="20">
        <v>223.24855599999998</v>
      </c>
      <c r="H7" s="261">
        <v>1</v>
      </c>
      <c r="I7" s="9">
        <v>0.34861111111111109</v>
      </c>
      <c r="J7" s="20">
        <v>5.5</v>
      </c>
      <c r="K7" s="20">
        <v>7.15</v>
      </c>
      <c r="L7" s="20">
        <v>98.4</v>
      </c>
      <c r="M7" s="20">
        <v>12.32</v>
      </c>
      <c r="N7" s="17">
        <v>11.046166666666666</v>
      </c>
      <c r="O7" s="20">
        <v>0.12450000000000117</v>
      </c>
      <c r="P7" s="20">
        <v>6.6366500000000004</v>
      </c>
      <c r="Q7" s="24">
        <v>0.4366500000000002</v>
      </c>
      <c r="R7" s="20">
        <f t="shared" si="0"/>
        <v>4.4095166666666659</v>
      </c>
      <c r="S7" s="20">
        <v>4.4095166666666659</v>
      </c>
      <c r="T7" s="20">
        <f t="shared" si="1"/>
        <v>0.45405227947891691</v>
      </c>
      <c r="U7" s="20">
        <v>4.0279999999999996</v>
      </c>
      <c r="V7" s="17">
        <v>0.21795</v>
      </c>
      <c r="W7" s="20">
        <v>5.6699999999999529E-3</v>
      </c>
      <c r="X7" s="11">
        <v>1.3788210228085518E-2</v>
      </c>
      <c r="Y7" s="11" t="s">
        <v>42</v>
      </c>
      <c r="Z7" s="10">
        <v>1.4399999752640724E-2</v>
      </c>
      <c r="AA7" s="20">
        <v>1.1618999999999999</v>
      </c>
      <c r="AB7" s="20">
        <v>7.1500000000000175E-3</v>
      </c>
      <c r="AC7" s="20" t="s">
        <v>42</v>
      </c>
      <c r="AD7" s="146">
        <v>-110.78775519999999</v>
      </c>
      <c r="AE7" s="20">
        <v>-14.575112133333334</v>
      </c>
      <c r="AF7" s="147">
        <v>5.8131418666666832</v>
      </c>
      <c r="AG7" s="146">
        <v>1.767695</v>
      </c>
      <c r="AH7" s="20">
        <v>0.16177</v>
      </c>
      <c r="AI7" s="147">
        <f>AH7*2.303*100</f>
        <v>37.255631000000001</v>
      </c>
      <c r="AJ7" s="146">
        <v>7702.5785872598417</v>
      </c>
      <c r="AK7" s="20">
        <v>1899.5088212504234</v>
      </c>
      <c r="AL7" s="20">
        <v>81.560218609241872</v>
      </c>
      <c r="AM7" s="20">
        <v>16855.671526684975</v>
      </c>
      <c r="AN7" s="20">
        <v>1423.931902973628</v>
      </c>
      <c r="AO7" s="20">
        <v>6641.2987597712745</v>
      </c>
      <c r="AP7" s="20">
        <v>4.7242944553479527</v>
      </c>
      <c r="AQ7" s="20">
        <v>9.2009805222567103</v>
      </c>
      <c r="AR7" s="20">
        <v>91.126662596822015</v>
      </c>
      <c r="AS7" s="20">
        <v>3.2823861935405834</v>
      </c>
      <c r="AT7" s="20">
        <v>3.1468580763399769</v>
      </c>
      <c r="AU7" s="20">
        <v>58.638397670149622</v>
      </c>
      <c r="AV7" s="147">
        <v>132.14503566405969</v>
      </c>
    </row>
    <row r="8" spans="1:48">
      <c r="A8" s="35"/>
      <c r="B8" s="228">
        <v>6</v>
      </c>
      <c r="C8" s="229">
        <v>8</v>
      </c>
      <c r="D8" s="255">
        <v>1</v>
      </c>
      <c r="E8" s="256" t="s">
        <v>42</v>
      </c>
      <c r="F8" s="20">
        <f t="shared" si="2"/>
        <v>62.715891999999968</v>
      </c>
      <c r="G8" s="20">
        <v>285.96444799999995</v>
      </c>
      <c r="H8" s="261" t="s">
        <v>42</v>
      </c>
      <c r="I8" s="9">
        <v>0.35208333333333336</v>
      </c>
      <c r="J8" s="20">
        <v>5.5</v>
      </c>
      <c r="K8" s="20">
        <v>7.27</v>
      </c>
      <c r="L8" s="20">
        <v>99.5</v>
      </c>
      <c r="M8" s="20">
        <v>12.46</v>
      </c>
      <c r="N8" s="52">
        <v>9.9255714285714287</v>
      </c>
      <c r="O8" s="20">
        <v>0.64322857142857259</v>
      </c>
      <c r="P8" s="20">
        <v>6.5486500000000003</v>
      </c>
      <c r="Q8" s="24">
        <v>0.19464999999999932</v>
      </c>
      <c r="R8" s="20">
        <f t="shared" si="0"/>
        <v>3.3769214285714284</v>
      </c>
      <c r="S8" s="20">
        <v>3.3769214285714284</v>
      </c>
      <c r="T8" s="20">
        <f t="shared" si="1"/>
        <v>0.67203542882949407</v>
      </c>
      <c r="U8" s="20">
        <v>4.29</v>
      </c>
      <c r="V8" s="17">
        <v>0.22295000000000001</v>
      </c>
      <c r="W8" s="20">
        <v>5.6699999999999529E-3</v>
      </c>
      <c r="X8" s="11">
        <v>9.0857692062854767E-2</v>
      </c>
      <c r="Y8" s="11" t="s">
        <v>42</v>
      </c>
      <c r="Z8" s="10">
        <v>0.16889999806880951</v>
      </c>
      <c r="AA8" s="20">
        <v>0.85450000000000004</v>
      </c>
      <c r="AB8" s="20">
        <v>7.1500000000000175E-3</v>
      </c>
      <c r="AC8" s="20" t="s">
        <v>42</v>
      </c>
      <c r="AD8" s="146">
        <v>-110.15082346666668</v>
      </c>
      <c r="AE8" s="20">
        <v>-13.847927666666665</v>
      </c>
      <c r="AF8" s="147">
        <v>0.63259786666664297</v>
      </c>
      <c r="AG8" s="146">
        <v>1.689689</v>
      </c>
      <c r="AH8" s="20">
        <v>0.17418</v>
      </c>
      <c r="AI8" s="147">
        <f>AH8*2.303*100</f>
        <v>40.113653999999997</v>
      </c>
      <c r="AJ8" s="146">
        <v>2543.9683687929733</v>
      </c>
      <c r="AK8" s="20">
        <v>898.48482078414418</v>
      </c>
      <c r="AL8" s="20">
        <v>53.503633468306184</v>
      </c>
      <c r="AM8" s="20">
        <v>17169.436829631195</v>
      </c>
      <c r="AN8" s="20">
        <v>511.11089751917035</v>
      </c>
      <c r="AO8" s="20">
        <v>3619.5798866255832</v>
      </c>
      <c r="AP8" s="20">
        <v>5.318209763763484</v>
      </c>
      <c r="AQ8" s="20">
        <v>7.1445885568983165</v>
      </c>
      <c r="AR8" s="20">
        <v>59.935519907308233</v>
      </c>
      <c r="AS8" s="20">
        <v>2.825471285177708</v>
      </c>
      <c r="AT8" s="20">
        <v>0.72972593150975429</v>
      </c>
      <c r="AU8" s="20">
        <v>31.526079743571348</v>
      </c>
      <c r="AV8" s="147">
        <v>84.196419819395942</v>
      </c>
    </row>
    <row r="9" spans="1:48">
      <c r="A9" s="35"/>
      <c r="B9" s="228">
        <v>7</v>
      </c>
      <c r="C9" s="229">
        <v>1</v>
      </c>
      <c r="D9" s="255">
        <v>1</v>
      </c>
      <c r="E9" s="256" t="s">
        <v>42</v>
      </c>
      <c r="F9" s="20">
        <f t="shared" si="2"/>
        <v>52.784395000000018</v>
      </c>
      <c r="G9" s="20">
        <v>338.74884299999997</v>
      </c>
      <c r="H9" s="261">
        <v>3</v>
      </c>
      <c r="I9" s="9">
        <v>0.35694444444444445</v>
      </c>
      <c r="J9" s="20">
        <v>5.6</v>
      </c>
      <c r="K9" s="20">
        <v>7.25</v>
      </c>
      <c r="L9" s="20">
        <v>99.4</v>
      </c>
      <c r="M9" s="20">
        <v>12.45</v>
      </c>
      <c r="N9" s="17">
        <v>7.8381666666666669</v>
      </c>
      <c r="O9" s="20">
        <v>0.12450000000000117</v>
      </c>
      <c r="P9" s="20">
        <v>6.5786499999999997</v>
      </c>
      <c r="Q9" s="24">
        <v>0.19464999999999932</v>
      </c>
      <c r="R9" s="20">
        <f t="shared" si="0"/>
        <v>1.2595166666666673</v>
      </c>
      <c r="S9" s="20">
        <v>4.2549999999999999</v>
      </c>
      <c r="T9" s="20" t="s">
        <v>42</v>
      </c>
      <c r="U9" s="20">
        <v>4.2549999999999999</v>
      </c>
      <c r="V9" s="17">
        <v>0.24215</v>
      </c>
      <c r="W9" s="20">
        <v>5.6699999999999529E-3</v>
      </c>
      <c r="X9" s="11">
        <v>0.31696370244026184</v>
      </c>
      <c r="Y9" s="11" t="s">
        <v>42</v>
      </c>
      <c r="Z9" s="10">
        <v>3.8999998942017555E-3</v>
      </c>
      <c r="AA9" s="20">
        <v>0.48549999999999999</v>
      </c>
      <c r="AB9" s="20">
        <v>7.1500000000000175E-3</v>
      </c>
      <c r="AC9" s="20" t="s">
        <v>42</v>
      </c>
      <c r="AD9" s="146">
        <v>-111.68416069999999</v>
      </c>
      <c r="AE9" s="20">
        <v>-14.359057100000001</v>
      </c>
      <c r="AF9" s="147">
        <v>3.1882961000000165</v>
      </c>
      <c r="AG9" s="146">
        <v>1.591917</v>
      </c>
      <c r="AH9" s="20">
        <v>0.16968</v>
      </c>
      <c r="AI9" s="147">
        <f>AH9*2.303*100</f>
        <v>39.077303999999998</v>
      </c>
      <c r="AJ9" s="146">
        <v>5134.5681931769295</v>
      </c>
      <c r="AK9" s="20">
        <v>1256.5683740806055</v>
      </c>
      <c r="AL9" s="20">
        <v>96.098897882141159</v>
      </c>
      <c r="AM9" s="20">
        <v>12720.355248173444</v>
      </c>
      <c r="AN9" s="20">
        <v>939.54072841235052</v>
      </c>
      <c r="AO9" s="20">
        <v>4018.4087894312361</v>
      </c>
      <c r="AP9" s="20">
        <v>5.0799195680312303</v>
      </c>
      <c r="AQ9" s="20">
        <v>7.4696781277738911</v>
      </c>
      <c r="AR9" s="20">
        <v>111.61758649638843</v>
      </c>
      <c r="AS9" s="20">
        <v>11.154102011852371</v>
      </c>
      <c r="AT9" s="20">
        <v>5.5052524512106107</v>
      </c>
      <c r="AU9" s="20">
        <v>36.377992323800513</v>
      </c>
      <c r="AV9" s="147">
        <v>96.726560641128486</v>
      </c>
    </row>
    <row r="10" spans="1:48">
      <c r="A10" s="35"/>
      <c r="B10" s="228">
        <v>8</v>
      </c>
      <c r="C10" s="229">
        <v>4</v>
      </c>
      <c r="D10" s="255">
        <v>1</v>
      </c>
      <c r="E10" s="256" t="s">
        <v>42</v>
      </c>
      <c r="F10" s="20">
        <f t="shared" si="2"/>
        <v>48.526171999999974</v>
      </c>
      <c r="G10" s="20">
        <v>387.27501499999994</v>
      </c>
      <c r="H10" s="261" t="s">
        <v>42</v>
      </c>
      <c r="I10" s="9">
        <v>0.3611111111111111</v>
      </c>
      <c r="J10" s="20">
        <v>5.6</v>
      </c>
      <c r="K10" s="20">
        <v>7.27</v>
      </c>
      <c r="L10" s="20">
        <v>99.3</v>
      </c>
      <c r="M10" s="20">
        <v>12.4</v>
      </c>
      <c r="N10" s="17">
        <v>11.080283333333334</v>
      </c>
      <c r="O10" s="20">
        <v>1.7240833333333327</v>
      </c>
      <c r="P10" s="20">
        <v>6.8916500000000003</v>
      </c>
      <c r="Q10" s="24">
        <v>0.19464999999999932</v>
      </c>
      <c r="R10" s="20">
        <f t="shared" si="0"/>
        <v>4.1886333333333337</v>
      </c>
      <c r="S10" s="20">
        <v>4.1886333333333337</v>
      </c>
      <c r="T10" s="20">
        <f t="shared" si="1"/>
        <v>1.7350365883109715</v>
      </c>
      <c r="U10" s="20" t="s">
        <v>42</v>
      </c>
      <c r="V10" s="17">
        <v>0.23674999999999999</v>
      </c>
      <c r="W10" s="20">
        <v>5.6699999999999529E-3</v>
      </c>
      <c r="X10" s="11">
        <v>2.1638689562678337E-2</v>
      </c>
      <c r="Y10" s="11" t="s">
        <v>42</v>
      </c>
      <c r="Z10" s="10">
        <v>4.1200000792741776E-2</v>
      </c>
      <c r="AA10" s="20">
        <v>1.0931</v>
      </c>
      <c r="AB10" s="20">
        <v>7.1500000000000175E-3</v>
      </c>
      <c r="AC10" s="20" t="s">
        <v>42</v>
      </c>
      <c r="AD10" s="146">
        <v>-112.51223466666666</v>
      </c>
      <c r="AE10" s="20">
        <v>-14.286090400000001</v>
      </c>
      <c r="AF10" s="147">
        <v>1.7764885333333496</v>
      </c>
      <c r="AG10" s="146" t="s">
        <v>42</v>
      </c>
      <c r="AH10" s="20" t="s">
        <v>42</v>
      </c>
      <c r="AI10" s="147" t="s">
        <v>42</v>
      </c>
      <c r="AJ10" s="146">
        <v>3048.8793471529498</v>
      </c>
      <c r="AK10" s="20">
        <v>968.46035798375101</v>
      </c>
      <c r="AL10" s="20">
        <v>123.44864353513162</v>
      </c>
      <c r="AM10" s="20">
        <v>16735.748217456181</v>
      </c>
      <c r="AN10" s="20">
        <v>608.17478857441915</v>
      </c>
      <c r="AO10" s="20">
        <v>3540.7554793587865</v>
      </c>
      <c r="AP10" s="20">
        <v>5.3128734913366422</v>
      </c>
      <c r="AQ10" s="20">
        <v>10.394222304714351</v>
      </c>
      <c r="AR10" s="20">
        <v>105.87833250065574</v>
      </c>
      <c r="AS10" s="20">
        <v>4.1826617385824552</v>
      </c>
      <c r="AT10" s="20">
        <v>1.7666699097621097</v>
      </c>
      <c r="AU10" s="20">
        <v>30.502379692755749</v>
      </c>
      <c r="AV10" s="147">
        <v>94.859492148762826</v>
      </c>
    </row>
    <row r="11" spans="1:48">
      <c r="A11" s="35"/>
      <c r="B11" s="228">
        <v>9</v>
      </c>
      <c r="C11" s="229">
        <v>7</v>
      </c>
      <c r="D11" s="255">
        <v>1</v>
      </c>
      <c r="E11" s="256" t="s">
        <v>42</v>
      </c>
      <c r="F11" s="20">
        <f t="shared" si="2"/>
        <v>40.872702000000004</v>
      </c>
      <c r="G11" s="20">
        <v>428.14771699999994</v>
      </c>
      <c r="H11" s="261">
        <v>4</v>
      </c>
      <c r="I11" s="9">
        <v>0.3659722222222222</v>
      </c>
      <c r="J11" s="20">
        <v>5.7</v>
      </c>
      <c r="K11" s="20">
        <v>7.25</v>
      </c>
      <c r="L11" s="20">
        <v>99.2</v>
      </c>
      <c r="M11" s="20">
        <v>12.37</v>
      </c>
      <c r="N11" s="17">
        <v>10.836166666666667</v>
      </c>
      <c r="O11" s="20">
        <v>0.12450000000000117</v>
      </c>
      <c r="P11" s="20">
        <v>6.5426500000000001</v>
      </c>
      <c r="Q11" s="24">
        <v>0.19464999999999932</v>
      </c>
      <c r="R11" s="20">
        <f t="shared" si="0"/>
        <v>4.2935166666666671</v>
      </c>
      <c r="S11" s="20">
        <v>4.2935166666666671</v>
      </c>
      <c r="T11" s="20">
        <f t="shared" si="1"/>
        <v>0.23106032221045661</v>
      </c>
      <c r="U11" s="20">
        <v>4.3280000000000003</v>
      </c>
      <c r="V11" s="17">
        <v>0.21665000000000001</v>
      </c>
      <c r="W11" s="20">
        <v>5.6699999999999529E-3</v>
      </c>
      <c r="X11" s="11">
        <v>-5.7748598046600819E-3</v>
      </c>
      <c r="Y11" s="11" t="s">
        <v>42</v>
      </c>
      <c r="Z11" s="10" t="s">
        <v>42</v>
      </c>
      <c r="AA11" s="20">
        <v>1.1794</v>
      </c>
      <c r="AB11" s="20">
        <v>7.1500000000000175E-3</v>
      </c>
      <c r="AC11" s="20" t="s">
        <v>42</v>
      </c>
      <c r="AD11" s="146">
        <v>-111.28053553333332</v>
      </c>
      <c r="AE11" s="20">
        <v>-14.076633199999998</v>
      </c>
      <c r="AF11" s="147">
        <v>1.3325300666666635</v>
      </c>
      <c r="AG11" s="146">
        <v>1.7632589999999999</v>
      </c>
      <c r="AH11" s="20">
        <v>0.17666000000000001</v>
      </c>
      <c r="AI11" s="147">
        <f t="shared" ref="AI11:AI17" si="3">AH11*2.303*100</f>
        <v>40.684798000000001</v>
      </c>
      <c r="AJ11" s="146">
        <v>7597.7543826138526</v>
      </c>
      <c r="AK11" s="20">
        <v>1894.4102846570481</v>
      </c>
      <c r="AL11" s="20">
        <v>249.3543208015987</v>
      </c>
      <c r="AM11" s="20">
        <v>18835.496407778701</v>
      </c>
      <c r="AN11" s="20">
        <v>1389.1687430259037</v>
      </c>
      <c r="AO11" s="20">
        <v>6476.3208468073044</v>
      </c>
      <c r="AP11" s="20">
        <v>5.8316229201972334</v>
      </c>
      <c r="AQ11" s="20">
        <v>28.891715124276132</v>
      </c>
      <c r="AR11" s="20">
        <v>391.39841395623841</v>
      </c>
      <c r="AS11" s="20">
        <v>3.9588575443266292</v>
      </c>
      <c r="AT11" s="20">
        <v>5.5844015206040947</v>
      </c>
      <c r="AU11" s="20">
        <v>57.0770465518452</v>
      </c>
      <c r="AV11" s="147">
        <v>140.75058744221994</v>
      </c>
    </row>
    <row r="12" spans="1:48">
      <c r="A12" s="35"/>
      <c r="B12" s="228">
        <v>10</v>
      </c>
      <c r="C12" s="229">
        <v>3</v>
      </c>
      <c r="D12" s="255">
        <v>1</v>
      </c>
      <c r="E12" s="256" t="s">
        <v>42</v>
      </c>
      <c r="F12" s="20">
        <f t="shared" si="2"/>
        <v>48.702007999999978</v>
      </c>
      <c r="G12" s="20">
        <v>476.84972499999992</v>
      </c>
      <c r="H12" s="261" t="s">
        <v>42</v>
      </c>
      <c r="I12" s="9">
        <v>0.37013888888888891</v>
      </c>
      <c r="J12" s="20">
        <v>5.8</v>
      </c>
      <c r="K12" s="20">
        <v>7.26</v>
      </c>
      <c r="L12" s="20">
        <v>99.4</v>
      </c>
      <c r="M12" s="20">
        <v>12.35</v>
      </c>
      <c r="N12" s="17">
        <v>11.176166666666667</v>
      </c>
      <c r="O12" s="20">
        <v>0.12450000000000117</v>
      </c>
      <c r="P12" s="20">
        <v>6.41465</v>
      </c>
      <c r="Q12" s="24">
        <v>0.19464999999999932</v>
      </c>
      <c r="R12" s="20">
        <f t="shared" si="0"/>
        <v>4.7615166666666671</v>
      </c>
      <c r="S12" s="20">
        <v>4.7615166666666671</v>
      </c>
      <c r="T12" s="20">
        <f t="shared" si="1"/>
        <v>0.23106032221045661</v>
      </c>
      <c r="U12" s="20">
        <v>4.3520000000000003</v>
      </c>
      <c r="V12" s="17">
        <v>0.25745000000000001</v>
      </c>
      <c r="W12" s="20">
        <v>5.6699999999999529E-3</v>
      </c>
      <c r="X12" s="11">
        <v>8.999999612569809E-3</v>
      </c>
      <c r="Y12" s="11" t="s">
        <v>42</v>
      </c>
      <c r="Z12" s="10">
        <v>1.5200000256299973E-2</v>
      </c>
      <c r="AA12" s="20">
        <v>1.1686000000000001</v>
      </c>
      <c r="AB12" s="20">
        <v>1.0450000000000043E-2</v>
      </c>
      <c r="AC12" s="20" t="s">
        <v>42</v>
      </c>
      <c r="AD12" s="146">
        <v>-111.77001686666665</v>
      </c>
      <c r="AE12" s="20">
        <v>-14.222715566666666</v>
      </c>
      <c r="AF12" s="147">
        <v>2.0117076666666804</v>
      </c>
      <c r="AG12" s="146">
        <v>1.5752109999999999</v>
      </c>
      <c r="AH12" s="20">
        <v>0.17213999999999999</v>
      </c>
      <c r="AI12" s="147">
        <f t="shared" si="3"/>
        <v>39.643841999999992</v>
      </c>
      <c r="AJ12" s="146">
        <v>7501.5083318554571</v>
      </c>
      <c r="AK12" s="20">
        <v>1813.2912775924854</v>
      </c>
      <c r="AL12" s="20">
        <v>127.57652326545642</v>
      </c>
      <c r="AM12" s="20">
        <v>17502.17112755878</v>
      </c>
      <c r="AN12" s="20">
        <v>1377.2921818278151</v>
      </c>
      <c r="AO12" s="20">
        <v>6305.2527297530733</v>
      </c>
      <c r="AP12" s="20">
        <v>5.6251367336577207</v>
      </c>
      <c r="AQ12" s="20">
        <v>7.0026845413472234</v>
      </c>
      <c r="AR12" s="20">
        <v>143.16703859779795</v>
      </c>
      <c r="AS12" s="20">
        <v>3.4295629457483185</v>
      </c>
      <c r="AT12" s="20">
        <v>2.7274670096927882</v>
      </c>
      <c r="AU12" s="20">
        <v>55.437432025503306</v>
      </c>
      <c r="AV12" s="147">
        <v>131.61313893742999</v>
      </c>
    </row>
    <row r="13" spans="1:48">
      <c r="A13" s="35"/>
      <c r="B13" s="228">
        <v>11</v>
      </c>
      <c r="C13" s="229">
        <v>5</v>
      </c>
      <c r="D13" s="255">
        <v>1</v>
      </c>
      <c r="E13" s="256" t="s">
        <v>42</v>
      </c>
      <c r="F13" s="20">
        <f t="shared" si="2"/>
        <v>46.738623999999959</v>
      </c>
      <c r="G13" s="20">
        <v>523.58834899999988</v>
      </c>
      <c r="H13" s="261">
        <v>3</v>
      </c>
      <c r="I13" s="9">
        <v>0.37430555555555556</v>
      </c>
      <c r="J13" s="20">
        <v>5.9</v>
      </c>
      <c r="K13" s="20">
        <v>7.18</v>
      </c>
      <c r="L13" s="20">
        <v>98.2</v>
      </c>
      <c r="M13" s="20">
        <v>12.18</v>
      </c>
      <c r="N13" s="17">
        <v>10.836166666666667</v>
      </c>
      <c r="O13" s="20">
        <v>0.12450000000000117</v>
      </c>
      <c r="P13" s="20">
        <v>6.4646499999999998</v>
      </c>
      <c r="Q13" s="24">
        <v>0.19464999999999932</v>
      </c>
      <c r="R13" s="20">
        <f t="shared" si="0"/>
        <v>4.3715166666666674</v>
      </c>
      <c r="S13" s="20">
        <v>4.3715166666666674</v>
      </c>
      <c r="T13" s="20">
        <f t="shared" si="1"/>
        <v>0.23106032221045661</v>
      </c>
      <c r="U13" s="20">
        <v>4.4050000000000002</v>
      </c>
      <c r="V13" s="17">
        <v>0.21124999999999999</v>
      </c>
      <c r="W13" s="20">
        <v>5.6699999999999529E-3</v>
      </c>
      <c r="X13" s="11">
        <v>2.3270800709724426E-2</v>
      </c>
      <c r="Y13" s="11" t="s">
        <v>42</v>
      </c>
      <c r="Z13" s="10">
        <v>1.549999974668026E-2</v>
      </c>
      <c r="AA13" s="20">
        <v>1.1579999999999999</v>
      </c>
      <c r="AB13" s="20">
        <v>1.0450000000000043E-2</v>
      </c>
      <c r="AC13" s="20" t="s">
        <v>42</v>
      </c>
      <c r="AD13" s="146">
        <v>-112.26377743333332</v>
      </c>
      <c r="AE13" s="20">
        <v>-14.175441366666668</v>
      </c>
      <c r="AF13" s="147">
        <v>1.1397535000000261</v>
      </c>
      <c r="AG13" s="146">
        <v>1.644657</v>
      </c>
      <c r="AH13" s="20">
        <v>0.17444999999999999</v>
      </c>
      <c r="AI13" s="147">
        <f t="shared" si="3"/>
        <v>40.175834999999999</v>
      </c>
      <c r="AJ13" s="146">
        <v>7468.1900926657836</v>
      </c>
      <c r="AK13" s="20">
        <v>1807.5509615852932</v>
      </c>
      <c r="AL13" s="20">
        <v>155.24328446295812</v>
      </c>
      <c r="AM13" s="20">
        <v>17990.330342123663</v>
      </c>
      <c r="AN13" s="20">
        <v>1378.1860092447894</v>
      </c>
      <c r="AO13" s="20">
        <v>6235.7259202426576</v>
      </c>
      <c r="AP13" s="20">
        <v>5.5814533801539667</v>
      </c>
      <c r="AQ13" s="20">
        <v>14.254050375891607</v>
      </c>
      <c r="AR13" s="20">
        <v>433.80134375984778</v>
      </c>
      <c r="AS13" s="20">
        <v>2.7353156872244493</v>
      </c>
      <c r="AT13" s="20">
        <v>1.1168156845138975</v>
      </c>
      <c r="AU13" s="20">
        <v>55.689742380752904</v>
      </c>
      <c r="AV13" s="147">
        <v>143.98972881851088</v>
      </c>
    </row>
    <row r="14" spans="1:48">
      <c r="A14" s="35"/>
      <c r="B14" s="228">
        <v>12</v>
      </c>
      <c r="C14" s="229">
        <v>50</v>
      </c>
      <c r="D14" s="255">
        <v>1</v>
      </c>
      <c r="E14" s="256" t="s">
        <v>42</v>
      </c>
      <c r="F14" s="20">
        <f t="shared" si="2"/>
        <v>38.868260999999961</v>
      </c>
      <c r="G14" s="20">
        <v>562.45660999999984</v>
      </c>
      <c r="H14" s="261" t="s">
        <v>42</v>
      </c>
      <c r="I14" s="9">
        <v>0.38194444444444442</v>
      </c>
      <c r="J14" s="20">
        <v>6</v>
      </c>
      <c r="K14" s="20">
        <v>7.12</v>
      </c>
      <c r="L14" s="20">
        <v>97.6</v>
      </c>
      <c r="M14" s="20">
        <v>12.07</v>
      </c>
      <c r="N14" s="17">
        <v>10.810726666666667</v>
      </c>
      <c r="O14" s="20">
        <v>0.21327333333333343</v>
      </c>
      <c r="P14" s="20">
        <v>6.2791499999999996</v>
      </c>
      <c r="Q14" s="24">
        <v>0.73165000000000013</v>
      </c>
      <c r="R14" s="20">
        <f t="shared" si="0"/>
        <v>4.5315766666666679</v>
      </c>
      <c r="S14" s="20">
        <v>4.5315766666666679</v>
      </c>
      <c r="T14" s="20">
        <f t="shared" si="1"/>
        <v>0.76210054271802696</v>
      </c>
      <c r="U14" s="20">
        <v>4.4169999999999998</v>
      </c>
      <c r="V14" s="17">
        <v>0.20459250000000001</v>
      </c>
      <c r="W14" s="20">
        <v>2.5175000000000058E-3</v>
      </c>
      <c r="X14" s="11">
        <v>8.3849020302295685E-3</v>
      </c>
      <c r="Y14" s="11">
        <v>4.3000001460313797E-3</v>
      </c>
      <c r="Z14" s="10">
        <v>1.2500000186264515E-2</v>
      </c>
      <c r="AA14" s="20">
        <v>1.1275999999999999</v>
      </c>
      <c r="AB14" s="20">
        <v>1.0449999999999999E-2</v>
      </c>
      <c r="AC14" s="20" t="s">
        <v>42</v>
      </c>
      <c r="AD14" s="146">
        <v>-109.85837478254834</v>
      </c>
      <c r="AE14" s="20">
        <v>-14.409725171751358</v>
      </c>
      <c r="AF14" s="147">
        <v>5.4194265914625248</v>
      </c>
      <c r="AG14" s="146">
        <v>1.5546340000000001</v>
      </c>
      <c r="AH14" s="20">
        <v>0.18670999999999999</v>
      </c>
      <c r="AI14" s="147">
        <f t="shared" si="3"/>
        <v>42.999312999999994</v>
      </c>
      <c r="AJ14" s="146">
        <v>6937.4672152952808</v>
      </c>
      <c r="AK14" s="20">
        <v>1859.1136961501643</v>
      </c>
      <c r="AL14" s="20">
        <v>254.84385880173124</v>
      </c>
      <c r="AM14" s="20">
        <v>19144.781522693658</v>
      </c>
      <c r="AN14" s="20">
        <v>1424.0020150862192</v>
      </c>
      <c r="AO14" s="20">
        <v>6290.756179021736</v>
      </c>
      <c r="AP14" s="20">
        <v>5.6592733288632306</v>
      </c>
      <c r="AQ14" s="20">
        <v>11.397958436495578</v>
      </c>
      <c r="AR14" s="20">
        <v>211.1731203860295</v>
      </c>
      <c r="AS14" s="20">
        <v>10.03447177630605</v>
      </c>
      <c r="AT14" s="20">
        <v>4.8662176235069161</v>
      </c>
      <c r="AU14" s="20">
        <v>56.820774275165334</v>
      </c>
      <c r="AV14" s="147">
        <v>144.26552511434687</v>
      </c>
    </row>
    <row r="15" spans="1:48">
      <c r="A15" s="35"/>
      <c r="B15" s="228">
        <v>13</v>
      </c>
      <c r="C15" s="229">
        <v>49</v>
      </c>
      <c r="D15" s="255">
        <v>1</v>
      </c>
      <c r="E15" s="256" t="s">
        <v>42</v>
      </c>
      <c r="F15" s="20">
        <f t="shared" si="2"/>
        <v>19.735595999999987</v>
      </c>
      <c r="G15" s="20">
        <v>582.19220599999983</v>
      </c>
      <c r="H15" s="261">
        <v>3</v>
      </c>
      <c r="I15" s="9">
        <v>0.38611111111111113</v>
      </c>
      <c r="J15" s="20">
        <v>6.1</v>
      </c>
      <c r="K15" s="20">
        <v>7.29</v>
      </c>
      <c r="L15" s="20">
        <v>98.3</v>
      </c>
      <c r="M15" s="20">
        <v>12.16</v>
      </c>
      <c r="N15" s="17">
        <v>10.43333</v>
      </c>
      <c r="O15" s="20">
        <v>1.2026633333333319</v>
      </c>
      <c r="P15" s="20">
        <v>6.1221500000000004</v>
      </c>
      <c r="Q15" s="24">
        <v>0.73165000000000013</v>
      </c>
      <c r="R15" s="20">
        <f t="shared" si="0"/>
        <v>4.3111799999999993</v>
      </c>
      <c r="S15" s="20">
        <v>4.3111799999999993</v>
      </c>
      <c r="T15" s="20">
        <f t="shared" si="1"/>
        <v>1.4077325086267067</v>
      </c>
      <c r="U15" s="20" t="s">
        <v>42</v>
      </c>
      <c r="V15" s="17">
        <v>0.2091925</v>
      </c>
      <c r="W15" s="20">
        <v>2.5175000000000058E-3</v>
      </c>
      <c r="X15" s="11">
        <v>4.8000002279877663E-3</v>
      </c>
      <c r="Y15" s="11">
        <v>3.0000000260770321E-3</v>
      </c>
      <c r="Z15" s="10">
        <v>1.4399999752640724E-2</v>
      </c>
      <c r="AA15" s="20">
        <v>1.1853</v>
      </c>
      <c r="AB15" s="20">
        <v>1.0449999999999999E-2</v>
      </c>
      <c r="AC15" s="20" t="s">
        <v>42</v>
      </c>
      <c r="AD15" s="146">
        <v>-102.50985353541208</v>
      </c>
      <c r="AE15" s="20">
        <v>-11.136243216120631</v>
      </c>
      <c r="AF15" s="147">
        <v>-13.419907806447029</v>
      </c>
      <c r="AG15" s="146">
        <v>1.5682700000000001</v>
      </c>
      <c r="AH15" s="20">
        <v>0.14643</v>
      </c>
      <c r="AI15" s="147">
        <f t="shared" si="3"/>
        <v>33.722828999999997</v>
      </c>
      <c r="AJ15" s="146">
        <v>6768.7472800162232</v>
      </c>
      <c r="AK15" s="20">
        <v>1794.1420923254782</v>
      </c>
      <c r="AL15" s="20">
        <v>288.76505349399679</v>
      </c>
      <c r="AM15" s="20">
        <v>18540.272762468961</v>
      </c>
      <c r="AN15" s="20">
        <v>1400.4179736364035</v>
      </c>
      <c r="AO15" s="20">
        <v>6083.3816237757583</v>
      </c>
      <c r="AP15" s="20">
        <v>5.6411040405064563</v>
      </c>
      <c r="AQ15" s="20">
        <v>18.160367812203116</v>
      </c>
      <c r="AR15" s="20">
        <v>328.79381776574905</v>
      </c>
      <c r="AS15" s="20">
        <v>5.105580959627039</v>
      </c>
      <c r="AT15" s="20">
        <v>3.404165791552936</v>
      </c>
      <c r="AU15" s="20">
        <v>55.277320570693874</v>
      </c>
      <c r="AV15" s="147">
        <v>145.39418783232347</v>
      </c>
    </row>
    <row r="16" spans="1:48">
      <c r="A16" s="35"/>
      <c r="B16" s="228">
        <v>14</v>
      </c>
      <c r="C16" s="229">
        <v>53</v>
      </c>
      <c r="D16" s="255">
        <v>1</v>
      </c>
      <c r="E16" s="256" t="s">
        <v>42</v>
      </c>
      <c r="F16" s="20">
        <f t="shared" si="2"/>
        <v>51.971021999999948</v>
      </c>
      <c r="G16" s="20">
        <v>634.16322799999978</v>
      </c>
      <c r="H16" s="261" t="s">
        <v>42</v>
      </c>
      <c r="I16" s="9">
        <v>0.39166666666666666</v>
      </c>
      <c r="J16" s="20">
        <v>6.1</v>
      </c>
      <c r="K16" s="20">
        <v>7.23</v>
      </c>
      <c r="L16" s="20">
        <v>98.5</v>
      </c>
      <c r="M16" s="20">
        <v>12.14</v>
      </c>
      <c r="N16" s="17">
        <v>10.633330000000001</v>
      </c>
      <c r="O16" s="20">
        <v>0.21327333333333343</v>
      </c>
      <c r="P16" s="20">
        <v>6.00115</v>
      </c>
      <c r="Q16" s="24">
        <v>0.73165000000000013</v>
      </c>
      <c r="R16" s="20">
        <f t="shared" si="0"/>
        <v>4.6321800000000009</v>
      </c>
      <c r="S16" s="20">
        <v>4.6321800000000009</v>
      </c>
      <c r="T16" s="20">
        <f t="shared" si="1"/>
        <v>0.76210054271802696</v>
      </c>
      <c r="U16" s="20">
        <v>4.3079999999999998</v>
      </c>
      <c r="V16" s="17">
        <v>0.2033925</v>
      </c>
      <c r="W16" s="20">
        <v>2.5175000000000058E-3</v>
      </c>
      <c r="X16" s="11">
        <v>5.0503951497375965E-3</v>
      </c>
      <c r="Y16" s="11">
        <v>4.9000000581145287E-3</v>
      </c>
      <c r="Z16" s="10">
        <v>1.4999999664723873E-2</v>
      </c>
      <c r="AA16" s="20">
        <v>1.1478999999999999</v>
      </c>
      <c r="AB16" s="20">
        <v>1.0449999999999999E-2</v>
      </c>
      <c r="AC16" s="20" t="s">
        <v>42</v>
      </c>
      <c r="AD16" s="146">
        <v>-108.84813891311765</v>
      </c>
      <c r="AE16" s="20">
        <v>-14.091218231926828</v>
      </c>
      <c r="AF16" s="147">
        <v>3.881606942296969</v>
      </c>
      <c r="AG16" s="146">
        <v>1.623021</v>
      </c>
      <c r="AH16" s="20">
        <v>0.16528999999999999</v>
      </c>
      <c r="AI16" s="147">
        <f t="shared" si="3"/>
        <v>38.066286999999996</v>
      </c>
      <c r="AJ16" s="146">
        <v>6935.2646361882844</v>
      </c>
      <c r="AK16" s="20">
        <v>1808.2611832351097</v>
      </c>
      <c r="AL16" s="20">
        <v>170.94020982792722</v>
      </c>
      <c r="AM16" s="20">
        <v>19267.843687875018</v>
      </c>
      <c r="AN16" s="20">
        <v>1419.5742248337965</v>
      </c>
      <c r="AO16" s="20">
        <v>6175.9106767845342</v>
      </c>
      <c r="AP16" s="20">
        <v>5.6451485063569509</v>
      </c>
      <c r="AQ16" s="20">
        <v>12.131266597068326</v>
      </c>
      <c r="AR16" s="20">
        <v>166.10858646991039</v>
      </c>
      <c r="AS16" s="20">
        <v>1.5051250507278324</v>
      </c>
      <c r="AT16" s="20">
        <v>0</v>
      </c>
      <c r="AU16" s="20">
        <v>55.9867633050522</v>
      </c>
      <c r="AV16" s="147">
        <v>134.0984070870027</v>
      </c>
    </row>
    <row r="17" spans="1:48">
      <c r="A17" s="35"/>
      <c r="B17" s="228">
        <v>15</v>
      </c>
      <c r="C17" s="229">
        <v>52</v>
      </c>
      <c r="D17" s="255">
        <v>1</v>
      </c>
      <c r="E17" s="256" t="s">
        <v>42</v>
      </c>
      <c r="F17" s="20">
        <f t="shared" si="2"/>
        <v>50.739303999999947</v>
      </c>
      <c r="G17" s="20">
        <v>684.90253199999972</v>
      </c>
      <c r="H17" s="261">
        <v>3</v>
      </c>
      <c r="I17" s="9">
        <v>0.39652777777777776</v>
      </c>
      <c r="J17" s="20">
        <v>6.2</v>
      </c>
      <c r="K17" s="20">
        <v>7.27</v>
      </c>
      <c r="L17" s="20">
        <v>99.2</v>
      </c>
      <c r="M17" s="20">
        <v>12.21</v>
      </c>
      <c r="N17" s="17">
        <v>8.1543299999999999</v>
      </c>
      <c r="O17" s="20">
        <v>0.21327333333333343</v>
      </c>
      <c r="P17" s="20">
        <v>5.93215</v>
      </c>
      <c r="Q17" s="24">
        <v>0.73165000000000013</v>
      </c>
      <c r="R17" s="20">
        <f t="shared" si="0"/>
        <v>2.2221799999999998</v>
      </c>
      <c r="S17" s="20">
        <v>2.2221799999999998</v>
      </c>
      <c r="T17" s="20">
        <f t="shared" si="1"/>
        <v>0.76210054271802696</v>
      </c>
      <c r="U17" s="20">
        <v>4.2880000000000003</v>
      </c>
      <c r="V17" s="17">
        <v>0.2021925</v>
      </c>
      <c r="W17" s="20">
        <v>2.5175000000000058E-3</v>
      </c>
      <c r="X17" s="11">
        <v>4.8054639250040054E-2</v>
      </c>
      <c r="Y17" s="11">
        <v>8.8999997824430466E-3</v>
      </c>
      <c r="Z17" s="10">
        <v>1.6699999570846558E-2</v>
      </c>
      <c r="AA17" s="20">
        <v>1.2042999999999999</v>
      </c>
      <c r="AB17" s="20">
        <v>1.0450000000000043E-2</v>
      </c>
      <c r="AC17" s="20" t="s">
        <v>42</v>
      </c>
      <c r="AD17" s="146">
        <v>-108.87609653817948</v>
      </c>
      <c r="AE17" s="20">
        <v>-14.21953598984398</v>
      </c>
      <c r="AF17" s="147">
        <v>4.8801913805723558</v>
      </c>
      <c r="AG17" s="146">
        <v>1.681135</v>
      </c>
      <c r="AH17" s="20">
        <v>0.16650000000000001</v>
      </c>
      <c r="AI17" s="147">
        <f t="shared" si="3"/>
        <v>38.344949999999997</v>
      </c>
      <c r="AJ17" s="146">
        <v>6975.6058409180596</v>
      </c>
      <c r="AK17" s="20">
        <v>1820.3895707848283</v>
      </c>
      <c r="AL17" s="20">
        <v>272.06134577912223</v>
      </c>
      <c r="AM17" s="20">
        <v>18788.897691861275</v>
      </c>
      <c r="AN17" s="20">
        <v>1436.0213438275773</v>
      </c>
      <c r="AO17" s="20">
        <v>6163.7507222552895</v>
      </c>
      <c r="AP17" s="20">
        <v>5.8471231662465692</v>
      </c>
      <c r="AQ17" s="20">
        <v>11.780843284356845</v>
      </c>
      <c r="AR17" s="20">
        <v>256.3387870893842</v>
      </c>
      <c r="AS17" s="20">
        <v>8.7452855413394275</v>
      </c>
      <c r="AT17" s="20">
        <v>1.2459724367973957</v>
      </c>
      <c r="AU17" s="20">
        <v>56.397442514413754</v>
      </c>
      <c r="AV17" s="147">
        <v>148.57974435308779</v>
      </c>
    </row>
    <row r="18" spans="1:48">
      <c r="A18" s="35"/>
      <c r="B18" s="228">
        <v>16</v>
      </c>
      <c r="C18" s="229">
        <v>51</v>
      </c>
      <c r="D18" s="255">
        <v>1</v>
      </c>
      <c r="E18" s="256" t="s">
        <v>42</v>
      </c>
      <c r="F18" s="20">
        <f t="shared" si="2"/>
        <v>48.56768999999997</v>
      </c>
      <c r="G18" s="20">
        <v>733.47022199999969</v>
      </c>
      <c r="H18" s="261" t="s">
        <v>42</v>
      </c>
      <c r="I18" s="9">
        <v>0.40277777777777779</v>
      </c>
      <c r="J18" s="20">
        <v>6.3</v>
      </c>
      <c r="K18" s="20">
        <v>7.09</v>
      </c>
      <c r="L18" s="20">
        <v>98.4</v>
      </c>
      <c r="M18" s="20">
        <v>12.05</v>
      </c>
      <c r="N18" s="17">
        <v>10.703330000000001</v>
      </c>
      <c r="O18" s="20">
        <v>1.2026633333333319</v>
      </c>
      <c r="P18" s="20">
        <v>6.0881499999999997</v>
      </c>
      <c r="Q18" s="24">
        <v>0.73165000000000013</v>
      </c>
      <c r="R18" s="20">
        <f t="shared" si="0"/>
        <v>4.6151800000000014</v>
      </c>
      <c r="S18" s="20">
        <v>4.6151800000000014</v>
      </c>
      <c r="T18" s="20">
        <f t="shared" si="1"/>
        <v>1.4077325086267067</v>
      </c>
      <c r="U18" s="20" t="s">
        <v>42</v>
      </c>
      <c r="V18" s="17">
        <v>0.2028925</v>
      </c>
      <c r="W18" s="20">
        <v>2.5175000000000058E-3</v>
      </c>
      <c r="X18" s="11">
        <v>0.33754140138626099</v>
      </c>
      <c r="Y18" s="11">
        <v>7.0000002160668373E-3</v>
      </c>
      <c r="Z18" s="10">
        <v>1.4800000004470348E-2</v>
      </c>
      <c r="AA18" s="20">
        <v>1.1196999999999999</v>
      </c>
      <c r="AB18" s="20">
        <v>1.0450000000000043E-2</v>
      </c>
      <c r="AC18" s="20" t="s">
        <v>42</v>
      </c>
      <c r="AD18" s="146">
        <v>-111.28015845605273</v>
      </c>
      <c r="AE18" s="20">
        <v>-14.898818585925611</v>
      </c>
      <c r="AF18" s="147">
        <v>7.910390231352153</v>
      </c>
      <c r="AG18" s="146" t="s">
        <v>42</v>
      </c>
      <c r="AH18" s="20" t="s">
        <v>42</v>
      </c>
      <c r="AI18" s="147" t="s">
        <v>42</v>
      </c>
      <c r="AJ18" s="146">
        <v>6840.7720393133732</v>
      </c>
      <c r="AK18" s="20">
        <v>1791.7988091180237</v>
      </c>
      <c r="AL18" s="20">
        <v>203.85391014867511</v>
      </c>
      <c r="AM18" s="20">
        <v>18303.973674552406</v>
      </c>
      <c r="AN18" s="20">
        <v>1418.5444939668382</v>
      </c>
      <c r="AO18" s="20">
        <v>6064.3645379580539</v>
      </c>
      <c r="AP18" s="20">
        <v>5.5849075190057018</v>
      </c>
      <c r="AQ18" s="20">
        <v>15.220601253508228</v>
      </c>
      <c r="AR18" s="20">
        <v>189.596273621688</v>
      </c>
      <c r="AS18" s="20">
        <v>5.0648148492460807</v>
      </c>
      <c r="AT18" s="20">
        <v>2.8529266344695614</v>
      </c>
      <c r="AU18" s="20">
        <v>55.539084708150654</v>
      </c>
      <c r="AV18" s="147">
        <v>145.17138494177749</v>
      </c>
    </row>
    <row r="19" spans="1:48">
      <c r="A19" s="35"/>
      <c r="B19" s="228">
        <v>17</v>
      </c>
      <c r="C19" s="229">
        <v>49.75</v>
      </c>
      <c r="D19" s="255">
        <v>1</v>
      </c>
      <c r="E19" s="256" t="s">
        <v>42</v>
      </c>
      <c r="F19" s="20">
        <f t="shared" si="2"/>
        <v>43.454198000000019</v>
      </c>
      <c r="G19" s="20">
        <v>776.92441999999971</v>
      </c>
      <c r="H19" s="261">
        <v>1</v>
      </c>
      <c r="I19" s="9">
        <v>0.40833333333333333</v>
      </c>
      <c r="J19" s="20">
        <v>6.6</v>
      </c>
      <c r="K19" s="20">
        <v>7.13</v>
      </c>
      <c r="L19" s="20">
        <v>98.7</v>
      </c>
      <c r="M19" s="20">
        <v>12.05</v>
      </c>
      <c r="N19" s="17">
        <v>8.9203299999999999</v>
      </c>
      <c r="O19" s="20">
        <v>1.2026633333333319</v>
      </c>
      <c r="P19" s="20">
        <v>6.0371499999999996</v>
      </c>
      <c r="Q19" s="24">
        <v>0.73165000000000013</v>
      </c>
      <c r="R19" s="20">
        <f t="shared" si="0"/>
        <v>2.8831800000000003</v>
      </c>
      <c r="S19" s="20">
        <v>2.8831800000000003</v>
      </c>
      <c r="T19" s="20">
        <f t="shared" si="1"/>
        <v>1.4077325086267067</v>
      </c>
      <c r="U19" s="20">
        <v>4.2080000000000002</v>
      </c>
      <c r="V19" s="17">
        <v>0.23299249999999999</v>
      </c>
      <c r="W19" s="20">
        <v>2.5175000000000058E-3</v>
      </c>
      <c r="X19" s="11">
        <v>7.8359730541706085E-3</v>
      </c>
      <c r="Y19" s="11">
        <v>3.1000000890344381E-3</v>
      </c>
      <c r="Z19" s="10">
        <v>1.1400000192224979E-2</v>
      </c>
      <c r="AA19" s="20">
        <v>1.2042999999999999</v>
      </c>
      <c r="AB19" s="20">
        <v>1.0450000000000043E-2</v>
      </c>
      <c r="AC19" s="20" t="s">
        <v>42</v>
      </c>
      <c r="AD19" s="146">
        <v>-110.82754108555517</v>
      </c>
      <c r="AE19" s="20">
        <v>-14.58750544794178</v>
      </c>
      <c r="AF19" s="147">
        <v>5.8725024979790703</v>
      </c>
      <c r="AG19" s="146">
        <v>1.585018</v>
      </c>
      <c r="AH19" s="20">
        <v>0.16428999999999999</v>
      </c>
      <c r="AI19" s="147">
        <f t="shared" ref="AI19:AI37" si="4">AH19*2.303*100</f>
        <v>37.835986999999996</v>
      </c>
      <c r="AJ19" s="146">
        <v>6906.152961837739</v>
      </c>
      <c r="AK19" s="20">
        <v>1777.5011757446232</v>
      </c>
      <c r="AL19" s="20">
        <v>232.71676617577427</v>
      </c>
      <c r="AM19" s="20">
        <v>19645.880136080901</v>
      </c>
      <c r="AN19" s="20">
        <v>1458.2686579630949</v>
      </c>
      <c r="AO19" s="20">
        <v>6071.8110448717607</v>
      </c>
      <c r="AP19" s="20">
        <v>5.6646498381356736</v>
      </c>
      <c r="AQ19" s="20">
        <v>12.749416516279782</v>
      </c>
      <c r="AR19" s="20">
        <v>184.56047372877453</v>
      </c>
      <c r="AS19" s="20">
        <v>29.046680998145114</v>
      </c>
      <c r="AT19" s="20">
        <v>4.04890255053982</v>
      </c>
      <c r="AU19" s="20">
        <v>55.928710790382816</v>
      </c>
      <c r="AV19" s="147">
        <v>135.53013484238386</v>
      </c>
    </row>
    <row r="20" spans="1:48">
      <c r="A20" s="35"/>
      <c r="B20" s="228">
        <v>18</v>
      </c>
      <c r="C20" s="229">
        <v>49.5</v>
      </c>
      <c r="D20" s="255">
        <v>1</v>
      </c>
      <c r="E20" s="256" t="s">
        <v>42</v>
      </c>
      <c r="F20" s="20">
        <f t="shared" si="2"/>
        <v>64.735172000000034</v>
      </c>
      <c r="G20" s="20">
        <v>841.65959199999975</v>
      </c>
      <c r="H20" s="261" t="s">
        <v>42</v>
      </c>
      <c r="I20" s="9">
        <v>0.41388888888888886</v>
      </c>
      <c r="J20" s="20">
        <v>6.7</v>
      </c>
      <c r="K20" s="20">
        <v>7.07</v>
      </c>
      <c r="L20" s="20">
        <v>98.1</v>
      </c>
      <c r="M20" s="20">
        <v>11.95</v>
      </c>
      <c r="N20" s="17">
        <v>10.563330000000001</v>
      </c>
      <c r="O20" s="20">
        <v>1.2026633333333319</v>
      </c>
      <c r="P20" s="20">
        <v>5.9541500000000003</v>
      </c>
      <c r="Q20" s="24">
        <v>0.73165000000000013</v>
      </c>
      <c r="R20" s="20">
        <f t="shared" si="0"/>
        <v>4.6091800000000003</v>
      </c>
      <c r="S20" s="20">
        <v>4.6091800000000003</v>
      </c>
      <c r="T20" s="20">
        <f t="shared" si="1"/>
        <v>1.4077325086267067</v>
      </c>
      <c r="U20" s="20">
        <v>4.5469999999999997</v>
      </c>
      <c r="V20" s="17">
        <v>0.20709250000000001</v>
      </c>
      <c r="W20" s="20">
        <v>2.5175000000000058E-3</v>
      </c>
      <c r="X20" s="11">
        <v>4.0480010211467743E-3</v>
      </c>
      <c r="Y20" s="11">
        <v>8.6000002920627594E-3</v>
      </c>
      <c r="Z20" s="10">
        <v>1.549999974668026E-2</v>
      </c>
      <c r="AA20" s="20">
        <v>1.1196999999999999</v>
      </c>
      <c r="AB20" s="20">
        <v>4.5000000000003371E-4</v>
      </c>
      <c r="AC20" s="20" t="s">
        <v>42</v>
      </c>
      <c r="AD20" s="146">
        <v>-108.49343774481828</v>
      </c>
      <c r="AE20" s="20">
        <v>-13.178794139334407</v>
      </c>
      <c r="AF20" s="147">
        <v>-3.0630846301430239</v>
      </c>
      <c r="AG20" s="146">
        <v>1.6501539999999999</v>
      </c>
      <c r="AH20" s="20">
        <v>0.17607999999999999</v>
      </c>
      <c r="AI20" s="147">
        <f t="shared" si="4"/>
        <v>40.551223999999998</v>
      </c>
      <c r="AJ20" s="146">
        <v>6698.6169546880956</v>
      </c>
      <c r="AK20" s="20">
        <v>1658.4397052936147</v>
      </c>
      <c r="AL20" s="20">
        <v>178.21475071097501</v>
      </c>
      <c r="AM20" s="20">
        <v>15199.254894162934</v>
      </c>
      <c r="AN20" s="20">
        <v>1364.9530411134238</v>
      </c>
      <c r="AO20" s="20">
        <v>5587.6086452289064</v>
      </c>
      <c r="AP20" s="20">
        <v>4.6151659766071482</v>
      </c>
      <c r="AQ20" s="20">
        <v>11.676197650504673</v>
      </c>
      <c r="AR20" s="20">
        <v>164.32704902510642</v>
      </c>
      <c r="AS20" s="20">
        <v>0</v>
      </c>
      <c r="AT20" s="20">
        <v>4.6327377438763939</v>
      </c>
      <c r="AU20" s="20">
        <v>53.094696234358011</v>
      </c>
      <c r="AV20" s="147">
        <v>126.59518878059039</v>
      </c>
    </row>
    <row r="21" spans="1:48">
      <c r="A21" s="35"/>
      <c r="B21" s="228">
        <v>19</v>
      </c>
      <c r="C21" s="229" t="s">
        <v>9</v>
      </c>
      <c r="D21" s="255">
        <v>1</v>
      </c>
      <c r="E21" s="256" t="s">
        <v>42</v>
      </c>
      <c r="F21" s="20">
        <f t="shared" si="2"/>
        <v>35.225923999999964</v>
      </c>
      <c r="G21" s="20">
        <v>876.88551599999971</v>
      </c>
      <c r="H21" s="261">
        <v>1</v>
      </c>
      <c r="I21" s="9">
        <v>0.41875000000000001</v>
      </c>
      <c r="J21" s="20">
        <v>6.8</v>
      </c>
      <c r="K21" s="20">
        <v>7.12</v>
      </c>
      <c r="L21" s="20">
        <v>98</v>
      </c>
      <c r="M21" s="20">
        <v>11.88</v>
      </c>
      <c r="N21" s="17">
        <v>12.325571428571429</v>
      </c>
      <c r="O21" s="31">
        <v>0.64322857142857259</v>
      </c>
      <c r="P21" s="20">
        <v>5.9766500000000002</v>
      </c>
      <c r="Q21" s="24">
        <v>0.19</v>
      </c>
      <c r="R21" s="20">
        <f t="shared" si="0"/>
        <v>6.3489214285714288</v>
      </c>
      <c r="S21" s="20">
        <v>4.3710000000000004</v>
      </c>
      <c r="T21" s="20" t="s">
        <v>42</v>
      </c>
      <c r="U21" s="20" t="s">
        <v>42</v>
      </c>
      <c r="V21" s="17">
        <v>0.21415000000000001</v>
      </c>
      <c r="W21" s="20">
        <v>5.6699999999999529E-3</v>
      </c>
      <c r="X21" s="11">
        <v>1.0495400056242943E-2</v>
      </c>
      <c r="Y21" s="11">
        <v>4.3999999761581421E-3</v>
      </c>
      <c r="Z21" s="10">
        <v>0.30410000681877136</v>
      </c>
      <c r="AA21" s="20">
        <v>1.0471999999999999</v>
      </c>
      <c r="AB21" s="20">
        <v>4.5000000000003371E-4</v>
      </c>
      <c r="AC21" s="20" t="s">
        <v>42</v>
      </c>
      <c r="AD21" s="146">
        <v>-110.1262168762898</v>
      </c>
      <c r="AE21" s="20">
        <v>-14.407026291537694</v>
      </c>
      <c r="AF21" s="147">
        <v>5.1299934560117464</v>
      </c>
      <c r="AG21" s="146">
        <v>1.666404</v>
      </c>
      <c r="AH21" s="20">
        <v>0.18104000000000001</v>
      </c>
      <c r="AI21" s="147">
        <f t="shared" si="4"/>
        <v>41.693511999999998</v>
      </c>
      <c r="AJ21" s="146">
        <v>1467.6158625419132</v>
      </c>
      <c r="AK21" s="20">
        <v>741.22043435028695</v>
      </c>
      <c r="AL21" s="20">
        <v>121.0466986332973</v>
      </c>
      <c r="AM21" s="20">
        <v>16177.569067475753</v>
      </c>
      <c r="AN21" s="20">
        <v>380.55063156528138</v>
      </c>
      <c r="AO21" s="20">
        <v>3209.6241394727522</v>
      </c>
      <c r="AP21" s="20">
        <v>4.9742771672424961</v>
      </c>
      <c r="AQ21" s="20">
        <v>7.6464459540448084</v>
      </c>
      <c r="AR21" s="20">
        <v>103.91082789269237</v>
      </c>
      <c r="AS21" s="20">
        <v>8.1533956752136874</v>
      </c>
      <c r="AT21" s="20">
        <v>2.6367495003133916</v>
      </c>
      <c r="AU21" s="20">
        <v>29.849958844893635</v>
      </c>
      <c r="AV21" s="147">
        <v>93.107959349675411</v>
      </c>
    </row>
    <row r="22" spans="1:48">
      <c r="A22" s="35"/>
      <c r="B22" s="228">
        <v>20</v>
      </c>
      <c r="C22" s="229">
        <v>54</v>
      </c>
      <c r="D22" s="255">
        <v>1</v>
      </c>
      <c r="E22" s="256" t="s">
        <v>42</v>
      </c>
      <c r="F22" s="20">
        <f t="shared" si="2"/>
        <v>49.643884999999955</v>
      </c>
      <c r="G22" s="20">
        <v>926.52940099999967</v>
      </c>
      <c r="H22" s="261" t="s">
        <v>42</v>
      </c>
      <c r="I22" s="9">
        <v>0.4236111111111111</v>
      </c>
      <c r="J22" s="20">
        <v>6.7</v>
      </c>
      <c r="K22" s="20">
        <v>7.14</v>
      </c>
      <c r="L22" s="20">
        <v>98.3</v>
      </c>
      <c r="M22" s="20">
        <v>11.94</v>
      </c>
      <c r="N22" s="17">
        <v>10.029999999999999</v>
      </c>
      <c r="O22" s="20">
        <v>0.19450000000000001</v>
      </c>
      <c r="P22" s="20">
        <v>5.7791499999999996</v>
      </c>
      <c r="Q22" s="24">
        <v>0.73165000000000013</v>
      </c>
      <c r="R22" s="20">
        <f t="shared" si="0"/>
        <v>4.2508499999999998</v>
      </c>
      <c r="S22" s="20">
        <v>4.25</v>
      </c>
      <c r="T22" s="20">
        <f t="shared" ref="T22:T29" si="5">SQRT(O22^2+Q22^2)</f>
        <v>0.75706140602992045</v>
      </c>
      <c r="U22" s="20">
        <v>4.1959999999999997</v>
      </c>
      <c r="V22" s="17">
        <v>0.19699249999999999</v>
      </c>
      <c r="W22" s="20">
        <v>2.5175000000000058E-3</v>
      </c>
      <c r="X22" s="11">
        <v>5.8840299025177956E-3</v>
      </c>
      <c r="Y22" s="11">
        <v>2.199999988079071E-3</v>
      </c>
      <c r="Z22" s="10">
        <v>2.0600000396370888E-2</v>
      </c>
      <c r="AA22" s="20">
        <v>1.1185</v>
      </c>
      <c r="AB22" s="20">
        <v>4.5000000000003371E-4</v>
      </c>
      <c r="AC22" s="20" t="s">
        <v>42</v>
      </c>
      <c r="AD22" s="146">
        <v>-109.88120928111758</v>
      </c>
      <c r="AE22" s="20">
        <v>-14.245905547844174</v>
      </c>
      <c r="AF22" s="147">
        <v>4.0860351016358152</v>
      </c>
      <c r="AG22" s="146">
        <v>1.613192</v>
      </c>
      <c r="AH22" s="20">
        <v>0.17537</v>
      </c>
      <c r="AI22" s="147">
        <f t="shared" si="4"/>
        <v>40.387710999999996</v>
      </c>
      <c r="AJ22" s="146">
        <v>2230.038646578656</v>
      </c>
      <c r="AK22" s="20">
        <v>822.63542122886156</v>
      </c>
      <c r="AL22" s="20">
        <v>197.1197850566096</v>
      </c>
      <c r="AM22" s="20">
        <v>15691.072010680256</v>
      </c>
      <c r="AN22" s="20">
        <v>502.20669734987376</v>
      </c>
      <c r="AO22" s="20">
        <v>3244.0596632175561</v>
      </c>
      <c r="AP22" s="20">
        <v>4.6536645385058097</v>
      </c>
      <c r="AQ22" s="20">
        <v>8.4618217879773479</v>
      </c>
      <c r="AR22" s="20">
        <v>156.24091912713718</v>
      </c>
      <c r="AS22" s="20">
        <v>4.2011470756551237</v>
      </c>
      <c r="AT22" s="20">
        <v>0.94408354868202515</v>
      </c>
      <c r="AU22" s="20">
        <v>29.745983092331826</v>
      </c>
      <c r="AV22" s="147">
        <v>86.872929017293387</v>
      </c>
    </row>
    <row r="23" spans="1:48">
      <c r="A23" s="35"/>
      <c r="B23" s="228">
        <v>21</v>
      </c>
      <c r="C23" s="229">
        <v>55</v>
      </c>
      <c r="D23" s="255">
        <v>1</v>
      </c>
      <c r="E23" s="256" t="s">
        <v>42</v>
      </c>
      <c r="F23" s="20">
        <f t="shared" si="2"/>
        <v>53.900637999999958</v>
      </c>
      <c r="G23" s="20">
        <v>980.43003899999962</v>
      </c>
      <c r="H23" s="261">
        <v>1</v>
      </c>
      <c r="I23" s="9">
        <v>0.43055555555555558</v>
      </c>
      <c r="J23" s="20">
        <v>6.7</v>
      </c>
      <c r="K23" s="20">
        <v>7.02</v>
      </c>
      <c r="L23" s="20">
        <v>95.9</v>
      </c>
      <c r="M23" s="20">
        <v>11.68</v>
      </c>
      <c r="N23" s="17">
        <v>10.813330000000001</v>
      </c>
      <c r="O23" s="20">
        <v>1.2026633333333319</v>
      </c>
      <c r="P23" s="20">
        <v>5.6841499999999998</v>
      </c>
      <c r="Q23" s="24">
        <v>0.73165000000000013</v>
      </c>
      <c r="R23" s="20">
        <f t="shared" si="0"/>
        <v>5.1291800000000007</v>
      </c>
      <c r="S23" s="20">
        <v>5.1291800000000007</v>
      </c>
      <c r="T23" s="20">
        <f t="shared" si="5"/>
        <v>1.4077325086267067</v>
      </c>
      <c r="U23" s="20">
        <v>4.3449999999999998</v>
      </c>
      <c r="V23" s="17">
        <v>0.20099249999999999</v>
      </c>
      <c r="W23" s="20">
        <v>2.5175000000000058E-3</v>
      </c>
      <c r="X23" s="11">
        <v>1.3260509818792343E-2</v>
      </c>
      <c r="Y23" s="11">
        <v>6.0999998822808266E-3</v>
      </c>
      <c r="Z23" s="10">
        <v>2.0300000905990601E-2</v>
      </c>
      <c r="AA23" s="20">
        <v>1.1137999999999999</v>
      </c>
      <c r="AB23" s="20">
        <v>1.0600000000000026E-2</v>
      </c>
      <c r="AC23" s="20" t="s">
        <v>42</v>
      </c>
      <c r="AD23" s="146">
        <v>-110.40350883571764</v>
      </c>
      <c r="AE23" s="20">
        <v>-14.367185754147606</v>
      </c>
      <c r="AF23" s="147">
        <v>4.5339771974632015</v>
      </c>
      <c r="AG23" s="146">
        <v>1.6032219999999999</v>
      </c>
      <c r="AH23" s="20">
        <v>0.17946999999999999</v>
      </c>
      <c r="AI23" s="147">
        <f t="shared" si="4"/>
        <v>41.331940999999993</v>
      </c>
      <c r="AJ23" s="146">
        <v>6049.8465833088685</v>
      </c>
      <c r="AK23" s="20">
        <v>1556.7833231416635</v>
      </c>
      <c r="AL23" s="20">
        <v>237.66465463115753</v>
      </c>
      <c r="AM23" s="20">
        <v>17929.378607749735</v>
      </c>
      <c r="AN23" s="20">
        <v>1212.421341122335</v>
      </c>
      <c r="AO23" s="20">
        <v>5317.4604891230274</v>
      </c>
      <c r="AP23" s="20">
        <v>5.202963448292218</v>
      </c>
      <c r="AQ23" s="20">
        <v>12.43970168893032</v>
      </c>
      <c r="AR23" s="20">
        <v>215.53034776818239</v>
      </c>
      <c r="AS23" s="20">
        <v>4.019651966431085</v>
      </c>
      <c r="AT23" s="20">
        <v>2.7003364707147499</v>
      </c>
      <c r="AU23" s="20">
        <v>50.590742602222505</v>
      </c>
      <c r="AV23" s="147">
        <v>131.30541961183769</v>
      </c>
    </row>
    <row r="24" spans="1:48">
      <c r="A24" s="35"/>
      <c r="B24" s="228">
        <v>22</v>
      </c>
      <c r="C24" s="229">
        <v>18</v>
      </c>
      <c r="D24" s="255">
        <v>1</v>
      </c>
      <c r="E24" s="256" t="s">
        <v>42</v>
      </c>
      <c r="F24" s="20">
        <f t="shared" si="2"/>
        <v>44.887130999999954</v>
      </c>
      <c r="G24" s="20">
        <v>1025.3171699999996</v>
      </c>
      <c r="H24" s="261" t="s">
        <v>42</v>
      </c>
      <c r="I24" s="9">
        <v>0.43611111111111112</v>
      </c>
      <c r="J24" s="20">
        <v>6.9</v>
      </c>
      <c r="K24" s="20">
        <v>6.98</v>
      </c>
      <c r="L24" s="20">
        <v>96.7</v>
      </c>
      <c r="M24" s="20">
        <v>11.72</v>
      </c>
      <c r="N24" s="17">
        <v>9.9561666666666664</v>
      </c>
      <c r="O24" s="20">
        <v>0.12450000000000117</v>
      </c>
      <c r="P24" s="20">
        <v>5.6836500000000001</v>
      </c>
      <c r="Q24" s="24">
        <v>0.4366500000000002</v>
      </c>
      <c r="R24" s="20">
        <f t="shared" si="0"/>
        <v>4.2725166666666663</v>
      </c>
      <c r="S24" s="20">
        <v>4.2725166666666663</v>
      </c>
      <c r="T24" s="20">
        <f t="shared" si="5"/>
        <v>0.45405227947891691</v>
      </c>
      <c r="U24" s="20">
        <v>4.12</v>
      </c>
      <c r="V24" s="17">
        <v>0.20995</v>
      </c>
      <c r="W24" s="20">
        <v>5.6699999999999529E-3</v>
      </c>
      <c r="X24" s="11">
        <v>3.9999998989515007E-4</v>
      </c>
      <c r="Y24" s="11">
        <v>7.799999788403511E-3</v>
      </c>
      <c r="Z24" s="10">
        <v>1.4200000092387199E-2</v>
      </c>
      <c r="AA24" s="20">
        <v>1.0819000000000001</v>
      </c>
      <c r="AB24" s="20">
        <v>1.0600000000000026E-2</v>
      </c>
      <c r="AC24" s="20" t="s">
        <v>42</v>
      </c>
      <c r="AD24" s="146">
        <v>-111.55548666666665</v>
      </c>
      <c r="AE24" s="20">
        <v>-14.362642933333335</v>
      </c>
      <c r="AF24" s="147">
        <v>3.3456568000000289</v>
      </c>
      <c r="AG24" s="146">
        <v>1.5789500000000001</v>
      </c>
      <c r="AH24" s="20">
        <v>0.16588</v>
      </c>
      <c r="AI24" s="147">
        <f t="shared" si="4"/>
        <v>38.202163999999996</v>
      </c>
      <c r="AJ24" s="146">
        <v>6666.2557668095687</v>
      </c>
      <c r="AK24" s="20">
        <v>1519.7826487546822</v>
      </c>
      <c r="AL24" s="20">
        <v>183.64803356980991</v>
      </c>
      <c r="AM24" s="20">
        <v>17463.666117363431</v>
      </c>
      <c r="AN24" s="20">
        <v>1299.3743531203097</v>
      </c>
      <c r="AO24" s="20">
        <v>5321.6577347832554</v>
      </c>
      <c r="AP24" s="20">
        <v>5.6063616471987254</v>
      </c>
      <c r="AQ24" s="20">
        <v>13.170082960851481</v>
      </c>
      <c r="AR24" s="20">
        <v>162.2908537691813</v>
      </c>
      <c r="AS24" s="20">
        <v>3.6760625167651657</v>
      </c>
      <c r="AT24" s="20">
        <v>1.6639477263289479</v>
      </c>
      <c r="AU24" s="20">
        <v>50.840031360077177</v>
      </c>
      <c r="AV24" s="147">
        <v>130.34688767750018</v>
      </c>
    </row>
    <row r="25" spans="1:48">
      <c r="A25" s="35"/>
      <c r="B25" s="228">
        <v>23</v>
      </c>
      <c r="C25" s="229">
        <v>24</v>
      </c>
      <c r="D25" s="255">
        <v>1</v>
      </c>
      <c r="E25" s="256" t="s">
        <v>42</v>
      </c>
      <c r="F25" s="20">
        <f t="shared" si="2"/>
        <v>56.40306499999997</v>
      </c>
      <c r="G25" s="20">
        <v>1081.7202349999995</v>
      </c>
      <c r="H25" s="261">
        <v>4</v>
      </c>
      <c r="I25" s="9">
        <v>0.44027777777777777</v>
      </c>
      <c r="J25" s="20">
        <v>6.9</v>
      </c>
      <c r="K25" s="20">
        <v>6.98</v>
      </c>
      <c r="L25" s="20">
        <v>97.3</v>
      </c>
      <c r="M25" s="20">
        <v>11.79</v>
      </c>
      <c r="N25" s="17">
        <v>10.228066666666667</v>
      </c>
      <c r="O25" s="20">
        <v>0.59677519047619043</v>
      </c>
      <c r="P25" s="20">
        <v>5.6541499999999996</v>
      </c>
      <c r="Q25" s="24">
        <v>0.4366500000000002</v>
      </c>
      <c r="R25" s="20">
        <f t="shared" si="0"/>
        <v>4.5739166666666673</v>
      </c>
      <c r="S25" s="20">
        <v>4.5739166666666673</v>
      </c>
      <c r="T25" s="20">
        <f t="shared" si="5"/>
        <v>0.73946186545885761</v>
      </c>
      <c r="U25" s="20">
        <v>4.1420000000000003</v>
      </c>
      <c r="V25" s="17">
        <v>0.20094999999999999</v>
      </c>
      <c r="W25" s="20">
        <v>5.6699999999999529E-3</v>
      </c>
      <c r="X25" s="11">
        <v>0.83118152618408203</v>
      </c>
      <c r="Y25" s="11">
        <v>3.1000000890344381E-3</v>
      </c>
      <c r="Z25" s="10">
        <v>1.3100000098347664E-2</v>
      </c>
      <c r="AA25" s="20">
        <v>1.1025</v>
      </c>
      <c r="AB25" s="20">
        <v>1.0600000000000026E-2</v>
      </c>
      <c r="AC25" s="20" t="s">
        <v>42</v>
      </c>
      <c r="AD25" s="146">
        <v>-110.88376096666666</v>
      </c>
      <c r="AE25" s="20">
        <v>-15.262264833333333</v>
      </c>
      <c r="AF25" s="147">
        <v>11.214357700000008</v>
      </c>
      <c r="AG25" s="146">
        <v>1.595796</v>
      </c>
      <c r="AH25" s="20">
        <v>0.17799999999999999</v>
      </c>
      <c r="AI25" s="147">
        <f t="shared" si="4"/>
        <v>40.993399999999994</v>
      </c>
      <c r="AJ25" s="146">
        <v>6539.7708613442883</v>
      </c>
      <c r="AK25" s="20">
        <v>1505.4304441657848</v>
      </c>
      <c r="AL25" s="20">
        <v>238.61068312398544</v>
      </c>
      <c r="AM25" s="20">
        <v>18748.050896751207</v>
      </c>
      <c r="AN25" s="20">
        <v>1280.3461663448413</v>
      </c>
      <c r="AO25" s="20">
        <v>5240.0467117785092</v>
      </c>
      <c r="AP25" s="20">
        <v>5.3142359918439457</v>
      </c>
      <c r="AQ25" s="20">
        <v>12.986633074457126</v>
      </c>
      <c r="AR25" s="20">
        <v>194.41393419245424</v>
      </c>
      <c r="AS25" s="20">
        <v>3.7744864506207887</v>
      </c>
      <c r="AT25" s="20">
        <v>2.2341647626104404</v>
      </c>
      <c r="AU25" s="20">
        <v>50.572831461600067</v>
      </c>
      <c r="AV25" s="147">
        <v>125.62514075623278</v>
      </c>
    </row>
    <row r="26" spans="1:48">
      <c r="A26" s="35"/>
      <c r="B26" s="228">
        <v>24</v>
      </c>
      <c r="C26" s="229">
        <v>16</v>
      </c>
      <c r="D26" s="255">
        <v>1</v>
      </c>
      <c r="E26" s="256" t="s">
        <v>42</v>
      </c>
      <c r="F26" s="20">
        <f t="shared" si="2"/>
        <v>69.615497999999889</v>
      </c>
      <c r="G26" s="20">
        <v>1151.3357329999994</v>
      </c>
      <c r="H26" s="261" t="s">
        <v>42</v>
      </c>
      <c r="I26" s="9">
        <v>0.44513888888888886</v>
      </c>
      <c r="J26" s="20">
        <v>7.1</v>
      </c>
      <c r="K26" s="20">
        <v>6.91</v>
      </c>
      <c r="L26" s="20">
        <v>95.6</v>
      </c>
      <c r="M26" s="20">
        <v>11.56</v>
      </c>
      <c r="N26" s="17">
        <v>9.9961666666666673</v>
      </c>
      <c r="O26" s="20">
        <v>0.12450000000000117</v>
      </c>
      <c r="P26" s="20">
        <v>5.5881499999999997</v>
      </c>
      <c r="Q26" s="24">
        <v>0.4366500000000002</v>
      </c>
      <c r="R26" s="20">
        <f t="shared" si="0"/>
        <v>4.4080166666666676</v>
      </c>
      <c r="S26" s="20">
        <v>4.4080166666666676</v>
      </c>
      <c r="T26" s="20">
        <f t="shared" si="5"/>
        <v>0.45405227947891691</v>
      </c>
      <c r="U26" s="20" t="s">
        <v>42</v>
      </c>
      <c r="V26" s="17">
        <v>0.20474999999999999</v>
      </c>
      <c r="W26" s="20">
        <v>5.6699999999999529E-3</v>
      </c>
      <c r="X26" s="11">
        <v>8.2364259287714958E-3</v>
      </c>
      <c r="Y26" s="11" t="s">
        <v>42</v>
      </c>
      <c r="Z26" s="10">
        <v>1.5399999916553497E-2</v>
      </c>
      <c r="AA26" s="20">
        <v>1.1204000000000001</v>
      </c>
      <c r="AB26" s="20">
        <v>4.5000000000003371E-4</v>
      </c>
      <c r="AC26" s="20" t="s">
        <v>42</v>
      </c>
      <c r="AD26" s="146">
        <v>-111.29596779999999</v>
      </c>
      <c r="AE26" s="20">
        <v>-14.730532766666668</v>
      </c>
      <c r="AF26" s="147">
        <v>6.5482943333333594</v>
      </c>
      <c r="AG26" s="146" t="s">
        <v>42</v>
      </c>
      <c r="AH26" s="20" t="s">
        <v>42</v>
      </c>
      <c r="AI26" s="147" t="s">
        <v>42</v>
      </c>
      <c r="AJ26" s="146">
        <v>6569.7311035441653</v>
      </c>
      <c r="AK26" s="20">
        <v>1464.6539726062313</v>
      </c>
      <c r="AL26" s="20">
        <v>197.38136081980176</v>
      </c>
      <c r="AM26" s="20">
        <v>18156.392190922736</v>
      </c>
      <c r="AN26" s="20">
        <v>1287.6663657644451</v>
      </c>
      <c r="AO26" s="20">
        <v>5166.1740734383502</v>
      </c>
      <c r="AP26" s="20">
        <v>5.9406999897806125</v>
      </c>
      <c r="AQ26" s="20">
        <v>12.643680732332781</v>
      </c>
      <c r="AR26" s="20">
        <v>184.5315859356827</v>
      </c>
      <c r="AS26" s="20">
        <v>2.6135116972358086</v>
      </c>
      <c r="AT26" s="20">
        <v>6.2138025677649376</v>
      </c>
      <c r="AU26" s="20">
        <v>49.531086207009942</v>
      </c>
      <c r="AV26" s="147">
        <v>126.50821962407113</v>
      </c>
    </row>
    <row r="27" spans="1:48">
      <c r="A27" s="35"/>
      <c r="B27" s="228">
        <v>25</v>
      </c>
      <c r="C27" s="229">
        <v>15</v>
      </c>
      <c r="D27" s="255">
        <v>1</v>
      </c>
      <c r="E27" s="256" t="s">
        <v>42</v>
      </c>
      <c r="F27" s="20">
        <f t="shared" si="2"/>
        <v>46.370253000000048</v>
      </c>
      <c r="G27" s="20">
        <v>1197.7059859999995</v>
      </c>
      <c r="H27" s="261">
        <v>4</v>
      </c>
      <c r="I27" s="9">
        <v>0.44930555555555557</v>
      </c>
      <c r="J27" s="20">
        <v>7.1</v>
      </c>
      <c r="K27" s="20">
        <v>6.91</v>
      </c>
      <c r="L27" s="20">
        <v>97.9</v>
      </c>
      <c r="M27" s="20">
        <v>11.84</v>
      </c>
      <c r="N27" s="17">
        <v>9.6981666666666673</v>
      </c>
      <c r="O27" s="20">
        <v>0.12450000000000117</v>
      </c>
      <c r="P27" s="20">
        <v>5.5706499999999997</v>
      </c>
      <c r="Q27" s="24">
        <v>0.4366500000000002</v>
      </c>
      <c r="R27" s="20">
        <f t="shared" si="0"/>
        <v>4.1275166666666676</v>
      </c>
      <c r="S27" s="20">
        <v>4.1275166666666676</v>
      </c>
      <c r="T27" s="20">
        <f t="shared" si="5"/>
        <v>0.45405227947891691</v>
      </c>
      <c r="U27" s="20">
        <v>6.5289999999999999</v>
      </c>
      <c r="V27" s="17">
        <v>0.21215000000000001</v>
      </c>
      <c r="W27" s="20">
        <v>5.6699999999999529E-3</v>
      </c>
      <c r="X27" s="11">
        <v>0.15796180069446564</v>
      </c>
      <c r="Y27" s="11" t="s">
        <v>42</v>
      </c>
      <c r="Z27" s="10">
        <v>1.4600000344216824E-2</v>
      </c>
      <c r="AA27" s="20">
        <v>1.0766</v>
      </c>
      <c r="AB27" s="20">
        <v>1.0600000000000026E-2</v>
      </c>
      <c r="AC27" s="20" t="s">
        <v>42</v>
      </c>
      <c r="AD27" s="146">
        <v>-111.37698719999999</v>
      </c>
      <c r="AE27" s="20">
        <v>-14.879934833333332</v>
      </c>
      <c r="AF27" s="147">
        <v>7.6624914666666655</v>
      </c>
      <c r="AG27" s="146">
        <v>1.613356</v>
      </c>
      <c r="AH27" s="20">
        <v>0.26052999999999998</v>
      </c>
      <c r="AI27" s="147">
        <f t="shared" si="4"/>
        <v>60.000058999999993</v>
      </c>
      <c r="AJ27" s="146">
        <v>6611.1040955140297</v>
      </c>
      <c r="AK27" s="20">
        <v>1433.2495203107173</v>
      </c>
      <c r="AL27" s="20">
        <v>82.391763206597219</v>
      </c>
      <c r="AM27" s="20">
        <v>17794.399100296483</v>
      </c>
      <c r="AN27" s="20">
        <v>1262.0681762674124</v>
      </c>
      <c r="AO27" s="20">
        <v>5113.320701083021</v>
      </c>
      <c r="AP27" s="20">
        <v>6.2460787252269236</v>
      </c>
      <c r="AQ27" s="20">
        <v>8.614542080451475</v>
      </c>
      <c r="AR27" s="20">
        <v>95.366289441726707</v>
      </c>
      <c r="AS27" s="20">
        <v>3.2187937124149366</v>
      </c>
      <c r="AT27" s="20">
        <v>4.6443317457052089</v>
      </c>
      <c r="AU27" s="20">
        <v>49.107282927416065</v>
      </c>
      <c r="AV27" s="147">
        <v>116.37346170824631</v>
      </c>
    </row>
    <row r="28" spans="1:48">
      <c r="A28" s="35"/>
      <c r="B28" s="228">
        <v>26</v>
      </c>
      <c r="C28" s="229">
        <v>19</v>
      </c>
      <c r="D28" s="255">
        <v>1</v>
      </c>
      <c r="E28" s="256" t="s">
        <v>42</v>
      </c>
      <c r="F28" s="20">
        <f t="shared" si="2"/>
        <v>35.660918999999922</v>
      </c>
      <c r="G28" s="20">
        <v>1233.3669049999994</v>
      </c>
      <c r="H28" s="261" t="s">
        <v>42</v>
      </c>
      <c r="I28" s="9">
        <v>0.45555555555555555</v>
      </c>
      <c r="J28" s="20">
        <v>7.1</v>
      </c>
      <c r="K28" s="20">
        <v>6.96</v>
      </c>
      <c r="L28" s="20">
        <v>97</v>
      </c>
      <c r="M28" s="20">
        <v>11.7</v>
      </c>
      <c r="N28" s="17">
        <v>9.7661666666666669</v>
      </c>
      <c r="O28" s="20">
        <v>0.12450000000000117</v>
      </c>
      <c r="P28" s="20">
        <v>4.9996499999999999</v>
      </c>
      <c r="Q28" s="24">
        <v>0.4366500000000002</v>
      </c>
      <c r="R28" s="20">
        <f t="shared" si="0"/>
        <v>4.766516666666667</v>
      </c>
      <c r="S28" s="20">
        <v>4.766516666666667</v>
      </c>
      <c r="T28" s="20">
        <f t="shared" si="5"/>
        <v>0.45405227947891691</v>
      </c>
      <c r="U28" s="20">
        <v>5.1529999999999996</v>
      </c>
      <c r="V28" s="17">
        <v>0.20824999999999999</v>
      </c>
      <c r="W28" s="20">
        <v>5.6699999999999529E-3</v>
      </c>
      <c r="X28" s="11">
        <v>3.1999999191612005E-3</v>
      </c>
      <c r="Y28" s="11">
        <v>7.799999788403511E-3</v>
      </c>
      <c r="Z28" s="10">
        <v>1.4200000092387199E-2</v>
      </c>
      <c r="AA28" s="20">
        <v>1.0845</v>
      </c>
      <c r="AB28" s="20">
        <v>1.0600000000000026E-2</v>
      </c>
      <c r="AC28" s="20" t="s">
        <v>42</v>
      </c>
      <c r="AD28" s="146">
        <v>-111.28705366666667</v>
      </c>
      <c r="AE28" s="20">
        <v>-14.350023733333336</v>
      </c>
      <c r="AF28" s="147">
        <v>3.5131362000000195</v>
      </c>
      <c r="AG28" s="146">
        <v>1.593243</v>
      </c>
      <c r="AH28" s="20">
        <v>0.21065</v>
      </c>
      <c r="AI28" s="147">
        <f t="shared" si="4"/>
        <v>48.512695000000001</v>
      </c>
      <c r="AJ28" s="146">
        <v>6204.7682341759755</v>
      </c>
      <c r="AK28" s="20">
        <v>1350.3837149980736</v>
      </c>
      <c r="AL28" s="20">
        <v>269.61265604306647</v>
      </c>
      <c r="AM28" s="20">
        <v>18729.038004855873</v>
      </c>
      <c r="AN28" s="20">
        <v>1245.7627812341686</v>
      </c>
      <c r="AO28" s="20">
        <v>4835.6153497089945</v>
      </c>
      <c r="AP28" s="20">
        <v>5.7862466846610605</v>
      </c>
      <c r="AQ28" s="20">
        <v>12.747334125563906</v>
      </c>
      <c r="AR28" s="20">
        <v>198.4274212373868</v>
      </c>
      <c r="AS28" s="20">
        <v>2.2682405627848796</v>
      </c>
      <c r="AT28" s="20">
        <v>3.4572378821028193</v>
      </c>
      <c r="AU28" s="20">
        <v>46.072390370637009</v>
      </c>
      <c r="AV28" s="147">
        <v>112.90456643503114</v>
      </c>
    </row>
    <row r="29" spans="1:48">
      <c r="A29" s="35"/>
      <c r="B29" s="228">
        <v>27</v>
      </c>
      <c r="C29" s="229">
        <v>14</v>
      </c>
      <c r="D29" s="255">
        <v>1</v>
      </c>
      <c r="E29" s="256" t="s">
        <v>42</v>
      </c>
      <c r="F29" s="20">
        <f t="shared" si="2"/>
        <v>35.955075000000079</v>
      </c>
      <c r="G29" s="20">
        <v>1269.3219799999995</v>
      </c>
      <c r="H29" s="261">
        <v>4</v>
      </c>
      <c r="I29" s="9">
        <v>0.4597222222222222</v>
      </c>
      <c r="J29" s="20">
        <v>7.2</v>
      </c>
      <c r="K29" s="20">
        <v>7.09</v>
      </c>
      <c r="L29" s="20">
        <v>99.1</v>
      </c>
      <c r="M29" s="20">
        <v>11.93</v>
      </c>
      <c r="N29" s="17">
        <v>9.6831666666666667</v>
      </c>
      <c r="O29" s="20">
        <v>0.12450000000000117</v>
      </c>
      <c r="P29" s="20">
        <v>5.0341500000000003</v>
      </c>
      <c r="Q29" s="24">
        <v>0.4366500000000002</v>
      </c>
      <c r="R29" s="20">
        <f t="shared" si="0"/>
        <v>4.6490166666666664</v>
      </c>
      <c r="S29" s="20">
        <v>4.6490166666666664</v>
      </c>
      <c r="T29" s="20">
        <f t="shared" si="5"/>
        <v>0.45405227947891691</v>
      </c>
      <c r="U29" s="20">
        <v>5.7770000000000001</v>
      </c>
      <c r="V29" s="17">
        <v>0.21065</v>
      </c>
      <c r="W29" s="20">
        <v>5.6699999999999529E-3</v>
      </c>
      <c r="X29" s="11">
        <v>-5.2920971065759659E-3</v>
      </c>
      <c r="Y29" s="11" t="s">
        <v>42</v>
      </c>
      <c r="Z29" s="10">
        <v>5.0700001418590546E-2</v>
      </c>
      <c r="AA29" s="20">
        <v>1.0548</v>
      </c>
      <c r="AB29" s="20">
        <v>4.5000000000003371E-4</v>
      </c>
      <c r="AC29" s="20" t="s">
        <v>42</v>
      </c>
      <c r="AD29" s="146">
        <v>-111.23353726666669</v>
      </c>
      <c r="AE29" s="20">
        <v>-14.832494366666666</v>
      </c>
      <c r="AF29" s="147">
        <v>7.4264176666666373</v>
      </c>
      <c r="AG29" s="146">
        <v>1.6604829999999999</v>
      </c>
      <c r="AH29" s="20">
        <v>0.23748</v>
      </c>
      <c r="AI29" s="147">
        <f t="shared" si="4"/>
        <v>54.691643999999997</v>
      </c>
      <c r="AJ29" s="146">
        <v>5792.3479936890217</v>
      </c>
      <c r="AK29" s="20">
        <v>1201.9416196985314</v>
      </c>
      <c r="AL29" s="20">
        <v>63.162070153253147</v>
      </c>
      <c r="AM29" s="20">
        <v>13448.438548789018</v>
      </c>
      <c r="AN29" s="20">
        <v>1168.5355575561932</v>
      </c>
      <c r="AO29" s="20">
        <v>4359.9353917115732</v>
      </c>
      <c r="AP29" s="20">
        <v>6.1276495531360649</v>
      </c>
      <c r="AQ29" s="20">
        <v>8.5527897678361597</v>
      </c>
      <c r="AR29" s="20">
        <v>70.695959124259815</v>
      </c>
      <c r="AS29" s="20">
        <v>2.4757655436812502</v>
      </c>
      <c r="AT29" s="20">
        <v>14.552305106660537</v>
      </c>
      <c r="AU29" s="20">
        <v>41.763303441981428</v>
      </c>
      <c r="AV29" s="147">
        <v>97.084225594086661</v>
      </c>
    </row>
    <row r="30" spans="1:48">
      <c r="A30" s="35"/>
      <c r="B30" s="228">
        <v>28</v>
      </c>
      <c r="C30" s="229">
        <v>17</v>
      </c>
      <c r="D30" s="255">
        <v>1</v>
      </c>
      <c r="E30" s="256" t="s">
        <v>42</v>
      </c>
      <c r="F30" s="20">
        <f t="shared" si="2"/>
        <v>60.833603999999923</v>
      </c>
      <c r="G30" s="20">
        <v>1330.1555839999994</v>
      </c>
      <c r="H30" s="261" t="s">
        <v>42</v>
      </c>
      <c r="I30" s="9">
        <v>0.46597222222222223</v>
      </c>
      <c r="J30" s="20">
        <v>7.2</v>
      </c>
      <c r="K30" s="20">
        <v>7.1</v>
      </c>
      <c r="L30" s="20">
        <v>98.7</v>
      </c>
      <c r="M30" s="20">
        <v>11.85</v>
      </c>
      <c r="N30" s="17" t="s">
        <v>42</v>
      </c>
      <c r="O30" s="20" t="s">
        <v>42</v>
      </c>
      <c r="P30" s="20">
        <v>4.9961500000000001</v>
      </c>
      <c r="Q30" s="24">
        <v>0.4366500000000002</v>
      </c>
      <c r="R30" s="20" t="s">
        <v>42</v>
      </c>
      <c r="S30" s="20" t="s">
        <v>42</v>
      </c>
      <c r="T30" s="20" t="s">
        <v>42</v>
      </c>
      <c r="U30" s="20" t="s">
        <v>42</v>
      </c>
      <c r="V30" s="17">
        <v>0.20474999999999999</v>
      </c>
      <c r="W30" s="20">
        <v>5.6699999999999529E-3</v>
      </c>
      <c r="X30" s="11">
        <v>-5.3032292053103404E-3</v>
      </c>
      <c r="Y30" s="11" t="s">
        <v>42</v>
      </c>
      <c r="Z30" s="10">
        <v>1.4000000432133675E-2</v>
      </c>
      <c r="AA30" s="20">
        <v>1.0431999999999999</v>
      </c>
      <c r="AB30" s="20">
        <v>4.5000000000003398E-4</v>
      </c>
      <c r="AC30" s="20" t="s">
        <v>42</v>
      </c>
      <c r="AD30" s="146">
        <v>-111.79155399999998</v>
      </c>
      <c r="AE30" s="20">
        <v>-15.073237033333333</v>
      </c>
      <c r="AF30" s="147">
        <v>8.7943422666666891</v>
      </c>
      <c r="AG30" s="146">
        <v>1.4942949999999999</v>
      </c>
      <c r="AH30" s="20">
        <v>0.1885</v>
      </c>
      <c r="AI30" s="147">
        <f t="shared" si="4"/>
        <v>43.411549999999998</v>
      </c>
      <c r="AJ30" s="146" t="s">
        <v>42</v>
      </c>
      <c r="AK30" s="20" t="s">
        <v>42</v>
      </c>
      <c r="AL30" s="20" t="s">
        <v>42</v>
      </c>
      <c r="AM30" s="20" t="s">
        <v>42</v>
      </c>
      <c r="AN30" s="20" t="s">
        <v>42</v>
      </c>
      <c r="AO30" s="20" t="s">
        <v>42</v>
      </c>
      <c r="AP30" s="20" t="s">
        <v>42</v>
      </c>
      <c r="AQ30" s="20" t="s">
        <v>42</v>
      </c>
      <c r="AR30" s="20" t="s">
        <v>42</v>
      </c>
      <c r="AS30" s="20" t="s">
        <v>42</v>
      </c>
      <c r="AT30" s="20" t="s">
        <v>42</v>
      </c>
      <c r="AU30" s="20" t="s">
        <v>42</v>
      </c>
      <c r="AV30" s="147" t="s">
        <v>42</v>
      </c>
    </row>
    <row r="31" spans="1:48">
      <c r="A31" s="35"/>
      <c r="B31" s="228">
        <v>29</v>
      </c>
      <c r="C31" s="229">
        <v>20</v>
      </c>
      <c r="D31" s="255">
        <v>1</v>
      </c>
      <c r="E31" s="256" t="s">
        <v>42</v>
      </c>
      <c r="F31" s="20">
        <f t="shared" si="2"/>
        <v>53.739663999999948</v>
      </c>
      <c r="G31" s="20">
        <v>1383.8952479999994</v>
      </c>
      <c r="H31" s="261">
        <v>2</v>
      </c>
      <c r="I31" s="9">
        <v>0.47083333333333333</v>
      </c>
      <c r="J31" s="20">
        <v>7.6</v>
      </c>
      <c r="K31" s="20">
        <v>7.07</v>
      </c>
      <c r="L31" s="20">
        <v>98.8</v>
      </c>
      <c r="M31" s="20">
        <v>11.8</v>
      </c>
      <c r="N31" s="17">
        <v>9.5781666666666663</v>
      </c>
      <c r="O31" s="20">
        <v>0.12450000000000117</v>
      </c>
      <c r="P31" s="20">
        <v>4.7516499999999997</v>
      </c>
      <c r="Q31" s="24">
        <v>0.4366500000000002</v>
      </c>
      <c r="R31" s="20">
        <f>N31-P31</f>
        <v>4.8265166666666666</v>
      </c>
      <c r="S31" s="20">
        <v>4.8265166666666666</v>
      </c>
      <c r="T31" s="20">
        <f>SQRT(O31^2+Q31^2)</f>
        <v>0.45405227947891691</v>
      </c>
      <c r="U31" s="20">
        <v>5.3579999999999997</v>
      </c>
      <c r="V31" s="17">
        <v>0.20954999999999999</v>
      </c>
      <c r="W31" s="20">
        <v>5.6699999999999529E-3</v>
      </c>
      <c r="X31" s="11">
        <v>3.9999998989515007E-4</v>
      </c>
      <c r="Y31" s="11">
        <v>8.0000003799796104E-3</v>
      </c>
      <c r="Z31" s="10">
        <v>1.4399999752640724E-2</v>
      </c>
      <c r="AA31" s="20">
        <v>1.0899000000000001</v>
      </c>
      <c r="AB31" s="20">
        <v>1.0600000000000026E-2</v>
      </c>
      <c r="AC31" s="20" t="s">
        <v>42</v>
      </c>
      <c r="AD31" s="146">
        <v>-112.03965633333333</v>
      </c>
      <c r="AE31" s="20">
        <v>-14.562096400000001</v>
      </c>
      <c r="AF31" s="147">
        <v>4.4571148666666858</v>
      </c>
      <c r="AG31" s="146">
        <v>1.5476700000000001</v>
      </c>
      <c r="AH31" s="20">
        <v>0.21201</v>
      </c>
      <c r="AI31" s="147">
        <f t="shared" si="4"/>
        <v>48.825902999999997</v>
      </c>
      <c r="AJ31" s="146">
        <v>6060.3464786785571</v>
      </c>
      <c r="AK31" s="20">
        <v>1315.3227854750266</v>
      </c>
      <c r="AL31" s="20">
        <v>234.12955151838133</v>
      </c>
      <c r="AM31" s="20">
        <v>18234.044768012387</v>
      </c>
      <c r="AN31" s="20">
        <v>1251.9279854854426</v>
      </c>
      <c r="AO31" s="20">
        <v>4774.8181591238372</v>
      </c>
      <c r="AP31" s="20">
        <v>5.6304398749472204</v>
      </c>
      <c r="AQ31" s="20">
        <v>13.806367194939526</v>
      </c>
      <c r="AR31" s="20">
        <v>197.03674714331379</v>
      </c>
      <c r="AS31" s="20">
        <v>2.4843729025628547</v>
      </c>
      <c r="AT31" s="20">
        <v>3.5382556571799122</v>
      </c>
      <c r="AU31" s="20">
        <v>43.838597943679247</v>
      </c>
      <c r="AV31" s="147">
        <v>102.5386937311107</v>
      </c>
    </row>
    <row r="32" spans="1:48">
      <c r="A32" s="35"/>
      <c r="B32" s="228">
        <v>30</v>
      </c>
      <c r="C32" s="229">
        <v>22</v>
      </c>
      <c r="D32" s="255">
        <v>1</v>
      </c>
      <c r="E32" s="256" t="s">
        <v>42</v>
      </c>
      <c r="F32" s="20">
        <f t="shared" si="2"/>
        <v>42.608868000000029</v>
      </c>
      <c r="G32" s="20">
        <v>1426.5041159999994</v>
      </c>
      <c r="H32" s="261" t="s">
        <v>42</v>
      </c>
      <c r="I32" s="9">
        <v>0.47708333333333336</v>
      </c>
      <c r="J32" s="20">
        <v>7.6</v>
      </c>
      <c r="K32" s="20">
        <v>6.99</v>
      </c>
      <c r="L32" s="20">
        <v>98</v>
      </c>
      <c r="M32" s="20">
        <v>11.68</v>
      </c>
      <c r="N32" s="17">
        <v>8.6381666666666668</v>
      </c>
      <c r="O32" s="20">
        <v>0.12450000000000117</v>
      </c>
      <c r="P32" s="20">
        <v>4.7956500000000002</v>
      </c>
      <c r="Q32" s="24">
        <v>0.4366500000000002</v>
      </c>
      <c r="R32" s="20">
        <f>N32-P32</f>
        <v>3.8425166666666666</v>
      </c>
      <c r="S32" s="20">
        <v>3.8425166666666666</v>
      </c>
      <c r="T32" s="20">
        <f>SQRT(O32^2+Q32^2)</f>
        <v>0.45405227947891691</v>
      </c>
      <c r="U32" s="20" t="s">
        <v>42</v>
      </c>
      <c r="V32" s="17">
        <v>0.23225000000000001</v>
      </c>
      <c r="W32" s="20">
        <v>5.6699999999999529E-3</v>
      </c>
      <c r="X32" s="11">
        <v>3.0500000342726707E-2</v>
      </c>
      <c r="Y32" s="11">
        <v>9.9999997764825821E-3</v>
      </c>
      <c r="Z32" s="10">
        <v>3.5100001841783524E-2</v>
      </c>
      <c r="AA32" s="20">
        <v>0.76829999999999998</v>
      </c>
      <c r="AB32" s="20">
        <v>1.0600000000000026E-2</v>
      </c>
      <c r="AC32" s="20" t="s">
        <v>42</v>
      </c>
      <c r="AD32" s="146">
        <v>-112.34753446666666</v>
      </c>
      <c r="AE32" s="20">
        <v>-15.695211233333332</v>
      </c>
      <c r="AF32" s="147">
        <v>13.214155399999996</v>
      </c>
      <c r="AG32" s="146">
        <v>1.5280320000000001</v>
      </c>
      <c r="AH32" s="20">
        <v>0.21514</v>
      </c>
      <c r="AI32" s="147">
        <f t="shared" si="4"/>
        <v>49.546742000000002</v>
      </c>
      <c r="AJ32" s="146">
        <v>5588.9619892764058</v>
      </c>
      <c r="AK32" s="20">
        <v>1204.525212454867</v>
      </c>
      <c r="AL32" s="20">
        <v>157.1413304788945</v>
      </c>
      <c r="AM32" s="20">
        <v>18382.842148718522</v>
      </c>
      <c r="AN32" s="20">
        <v>1160.9334565013023</v>
      </c>
      <c r="AO32" s="20">
        <v>4399.7020393192706</v>
      </c>
      <c r="AP32" s="20">
        <v>5.5901105565237525</v>
      </c>
      <c r="AQ32" s="20">
        <v>9.695200099279452</v>
      </c>
      <c r="AR32" s="20">
        <v>134.6774265071239</v>
      </c>
      <c r="AS32" s="20">
        <v>4.7559408585737808</v>
      </c>
      <c r="AT32" s="20">
        <v>3.397635524342506</v>
      </c>
      <c r="AU32" s="20">
        <v>40.301004351111104</v>
      </c>
      <c r="AV32" s="147">
        <v>121.78326320497057</v>
      </c>
    </row>
    <row r="33" spans="1:48">
      <c r="A33" s="35"/>
      <c r="B33" s="228">
        <v>31</v>
      </c>
      <c r="C33" s="229">
        <v>13</v>
      </c>
      <c r="D33" s="255">
        <v>1</v>
      </c>
      <c r="E33" s="256" t="s">
        <v>42</v>
      </c>
      <c r="F33" s="20">
        <f t="shared" si="2"/>
        <v>57.269868999999971</v>
      </c>
      <c r="G33" s="20">
        <v>1483.7739849999994</v>
      </c>
      <c r="H33" s="261">
        <v>2</v>
      </c>
      <c r="I33" s="9">
        <v>0.48125000000000001</v>
      </c>
      <c r="J33" s="20">
        <v>7.7</v>
      </c>
      <c r="K33" s="20">
        <v>6.8</v>
      </c>
      <c r="L33" s="20">
        <v>96.2</v>
      </c>
      <c r="M33" s="20">
        <v>11.41</v>
      </c>
      <c r="N33" s="17">
        <v>9.6031666666666666</v>
      </c>
      <c r="O33" s="20">
        <v>0.12450000000000117</v>
      </c>
      <c r="P33" s="20">
        <v>5.0136500000000002</v>
      </c>
      <c r="Q33" s="24">
        <v>0.4366500000000002</v>
      </c>
      <c r="R33" s="20">
        <f>N33-P33</f>
        <v>4.5895166666666665</v>
      </c>
      <c r="S33" s="20">
        <v>4.5895166666666665</v>
      </c>
      <c r="T33" s="20">
        <f>SQRT(O33^2+Q33^2)</f>
        <v>0.45405227947891691</v>
      </c>
      <c r="U33" s="20">
        <v>6.2510000000000003</v>
      </c>
      <c r="V33" s="17">
        <v>0.21195</v>
      </c>
      <c r="W33" s="20">
        <v>5.6699999999999529E-3</v>
      </c>
      <c r="X33" s="11">
        <v>-4.4416901655495167E-3</v>
      </c>
      <c r="Y33" s="11" t="s">
        <v>42</v>
      </c>
      <c r="Z33" s="10">
        <v>1.5200000256299973E-2</v>
      </c>
      <c r="AA33" s="20">
        <v>1.0212000000000001</v>
      </c>
      <c r="AB33" s="20">
        <v>4.5000000000003398E-4</v>
      </c>
      <c r="AC33" s="20" t="s">
        <v>42</v>
      </c>
      <c r="AD33" s="146">
        <v>-111.27562526666668</v>
      </c>
      <c r="AE33" s="20">
        <v>-14.624676799999998</v>
      </c>
      <c r="AF33" s="147">
        <v>5.7217891333333029</v>
      </c>
      <c r="AG33" s="146">
        <v>1.5853269999999999</v>
      </c>
      <c r="AH33" s="20">
        <v>0.24623</v>
      </c>
      <c r="AI33" s="147">
        <f t="shared" si="4"/>
        <v>56.706769000000001</v>
      </c>
      <c r="AJ33" s="146">
        <v>6178.1889702053704</v>
      </c>
      <c r="AK33" s="20">
        <v>1302.6877874889005</v>
      </c>
      <c r="AL33" s="20">
        <v>162.38518689286477</v>
      </c>
      <c r="AM33" s="20">
        <v>17422.117404685567</v>
      </c>
      <c r="AN33" s="20">
        <v>1212.3592166324142</v>
      </c>
      <c r="AO33" s="20">
        <v>4822.4508980854189</v>
      </c>
      <c r="AP33" s="20">
        <v>5.2249359881109738</v>
      </c>
      <c r="AQ33" s="20">
        <v>10.275619614230468</v>
      </c>
      <c r="AR33" s="20">
        <v>139.58186139080061</v>
      </c>
      <c r="AS33" s="20">
        <v>0.89005062955906655</v>
      </c>
      <c r="AT33" s="20">
        <v>4.6922029796338824</v>
      </c>
      <c r="AU33" s="20">
        <v>44.130547975804618</v>
      </c>
      <c r="AV33" s="147">
        <v>103.11591086906874</v>
      </c>
    </row>
    <row r="34" spans="1:48">
      <c r="A34" s="35"/>
      <c r="B34" s="228">
        <v>32</v>
      </c>
      <c r="C34" s="229">
        <v>21</v>
      </c>
      <c r="D34" s="255">
        <v>1</v>
      </c>
      <c r="E34" s="256" t="s">
        <v>42</v>
      </c>
      <c r="F34" s="20">
        <f t="shared" si="2"/>
        <v>45.247028</v>
      </c>
      <c r="G34" s="20">
        <v>1529.0210129999994</v>
      </c>
      <c r="H34" s="261" t="s">
        <v>42</v>
      </c>
      <c r="I34" s="9">
        <v>0.4861111111111111</v>
      </c>
      <c r="J34" s="20">
        <v>8.3000000000000007</v>
      </c>
      <c r="K34" s="20">
        <v>6.98</v>
      </c>
      <c r="L34" s="20">
        <v>98.8</v>
      </c>
      <c r="M34" s="20">
        <v>11.57</v>
      </c>
      <c r="N34" s="17">
        <v>6.7421666666666669</v>
      </c>
      <c r="O34" s="20">
        <v>0.12450000000000117</v>
      </c>
      <c r="P34" s="20">
        <v>4.23665</v>
      </c>
      <c r="Q34" s="24">
        <v>0.4366500000000002</v>
      </c>
      <c r="R34" s="20">
        <f>N34-P34</f>
        <v>2.5055166666666668</v>
      </c>
      <c r="S34" s="20">
        <v>2.5055166666666668</v>
      </c>
      <c r="T34" s="20">
        <f>SQRT(O34^2+Q34^2)</f>
        <v>0.45405227947891691</v>
      </c>
      <c r="U34" s="20">
        <v>4.5359999999999996</v>
      </c>
      <c r="V34" s="17">
        <v>0.25035000000000002</v>
      </c>
      <c r="W34" s="20">
        <v>5.6699999999999529E-3</v>
      </c>
      <c r="X34" s="11">
        <v>1.6630419995635748E-3</v>
      </c>
      <c r="Y34" s="11">
        <v>1.2199999764561653E-2</v>
      </c>
      <c r="Z34" s="10">
        <v>1.8899999558925629E-2</v>
      </c>
      <c r="AA34" s="20">
        <v>1.0483</v>
      </c>
      <c r="AB34" s="20">
        <v>1.4150000000000024E-2</v>
      </c>
      <c r="AC34" s="20" t="s">
        <v>42</v>
      </c>
      <c r="AD34" s="146">
        <v>-112.42373833333333</v>
      </c>
      <c r="AE34" s="20">
        <v>-14.586633733333336</v>
      </c>
      <c r="AF34" s="147">
        <v>4.2693315333333572</v>
      </c>
      <c r="AG34" s="146">
        <v>1.623003</v>
      </c>
      <c r="AH34" s="20">
        <v>0.18482999999999999</v>
      </c>
      <c r="AI34" s="147">
        <f t="shared" si="4"/>
        <v>42.566348999999995</v>
      </c>
      <c r="AJ34" s="146">
        <v>3812.9828004001101</v>
      </c>
      <c r="AK34" s="20">
        <v>939.5246588923012</v>
      </c>
      <c r="AL34" s="20">
        <v>173.10108584291459</v>
      </c>
      <c r="AM34" s="20">
        <v>16779.048109844578</v>
      </c>
      <c r="AN34" s="20">
        <v>846.81237722090714</v>
      </c>
      <c r="AO34" s="20">
        <v>3180.9040400663362</v>
      </c>
      <c r="AP34" s="20">
        <v>5.3294096950657233</v>
      </c>
      <c r="AQ34" s="20">
        <v>11.911165418359911</v>
      </c>
      <c r="AR34" s="20">
        <v>137.70066659681601</v>
      </c>
      <c r="AS34" s="20">
        <v>5.6520237014410268</v>
      </c>
      <c r="AT34" s="20">
        <v>4.2885780498088728</v>
      </c>
      <c r="AU34" s="20">
        <v>29.786725672435416</v>
      </c>
      <c r="AV34" s="147">
        <v>106.60849197614783</v>
      </c>
    </row>
    <row r="35" spans="1:48">
      <c r="A35" s="35"/>
      <c r="B35" s="228">
        <v>33</v>
      </c>
      <c r="C35" s="229">
        <v>23</v>
      </c>
      <c r="D35" s="255">
        <v>1</v>
      </c>
      <c r="E35" s="256" t="s">
        <v>42</v>
      </c>
      <c r="F35" s="20">
        <f t="shared" si="2"/>
        <v>60.369349000000057</v>
      </c>
      <c r="G35" s="20">
        <v>1589.3903619999994</v>
      </c>
      <c r="H35" s="261">
        <v>2</v>
      </c>
      <c r="I35" s="9">
        <v>0.49236111111111114</v>
      </c>
      <c r="J35" s="20">
        <v>8.3000000000000007</v>
      </c>
      <c r="K35" s="20">
        <v>6.76</v>
      </c>
      <c r="L35" s="20">
        <v>98.2</v>
      </c>
      <c r="M35" s="20">
        <v>11.52</v>
      </c>
      <c r="N35" s="17">
        <v>8.5640666666666672</v>
      </c>
      <c r="O35" s="20">
        <v>0.59677519047619043</v>
      </c>
      <c r="P35" s="20" t="s">
        <v>42</v>
      </c>
      <c r="Q35" s="24" t="s">
        <v>42</v>
      </c>
      <c r="R35" s="20" t="s">
        <v>42</v>
      </c>
      <c r="S35" s="20">
        <v>5.3730000000000002</v>
      </c>
      <c r="T35" s="20" t="s">
        <v>42</v>
      </c>
      <c r="U35" s="20">
        <v>5.3730000000000002</v>
      </c>
      <c r="V35" s="17">
        <v>0.19725000000000001</v>
      </c>
      <c r="W35" s="20">
        <v>5.6699999999999529E-3</v>
      </c>
      <c r="X35" s="11">
        <v>1.5999999595806003E-3</v>
      </c>
      <c r="Y35" s="11">
        <v>6.0000000521540642E-3</v>
      </c>
      <c r="Z35" s="10">
        <v>2.5100000202655792E-2</v>
      </c>
      <c r="AA35" s="20">
        <v>1.1266</v>
      </c>
      <c r="AB35" s="20">
        <v>1.0600000000000026E-2</v>
      </c>
      <c r="AC35" s="20" t="s">
        <v>42</v>
      </c>
      <c r="AD35" s="146">
        <v>-112.77669816666666</v>
      </c>
      <c r="AE35" s="20">
        <v>-15.694870866666667</v>
      </c>
      <c r="AF35" s="147">
        <v>12.782268766666675</v>
      </c>
      <c r="AG35" s="146">
        <v>1.518151</v>
      </c>
      <c r="AH35" s="20">
        <v>0.21328</v>
      </c>
      <c r="AI35" s="147">
        <f t="shared" si="4"/>
        <v>49.118383999999999</v>
      </c>
      <c r="AJ35" s="146">
        <v>5200.657082960829</v>
      </c>
      <c r="AK35" s="20">
        <v>1222.3519285624106</v>
      </c>
      <c r="AL35" s="20">
        <v>255.43821103311012</v>
      </c>
      <c r="AM35" s="20">
        <v>19468.763907774115</v>
      </c>
      <c r="AN35" s="20">
        <v>1127.4561140040455</v>
      </c>
      <c r="AO35" s="20">
        <v>4114.8128077848487</v>
      </c>
      <c r="AP35" s="20">
        <v>5.8400964150251315</v>
      </c>
      <c r="AQ35" s="20">
        <v>14.822535980020069</v>
      </c>
      <c r="AR35" s="20">
        <v>173.12142158939281</v>
      </c>
      <c r="AS35" s="20">
        <v>4.4309140330994392</v>
      </c>
      <c r="AT35" s="20">
        <v>1.9494562563811846</v>
      </c>
      <c r="AU35" s="20">
        <v>39.141684071615501</v>
      </c>
      <c r="AV35" s="147">
        <v>89.874896382899323</v>
      </c>
    </row>
    <row r="36" spans="1:48">
      <c r="A36" s="35"/>
      <c r="B36" s="228">
        <v>34</v>
      </c>
      <c r="C36" s="229">
        <v>36</v>
      </c>
      <c r="D36" s="255">
        <v>1</v>
      </c>
      <c r="E36" s="256" t="s">
        <v>42</v>
      </c>
      <c r="F36" s="20">
        <f t="shared" ref="F36:F52" si="6">G36-G35</f>
        <v>35.3465020000001</v>
      </c>
      <c r="G36" s="20">
        <v>1624.7368639999995</v>
      </c>
      <c r="H36" s="261" t="s">
        <v>42</v>
      </c>
      <c r="I36" s="9">
        <v>0.5</v>
      </c>
      <c r="J36" s="20">
        <v>8.4</v>
      </c>
      <c r="K36" s="20">
        <v>6.63</v>
      </c>
      <c r="L36" s="20">
        <v>96.7</v>
      </c>
      <c r="M36" s="20">
        <v>11.27</v>
      </c>
      <c r="N36" s="17">
        <v>9.0260666666666669</v>
      </c>
      <c r="O36" s="20">
        <v>0.59677519047619043</v>
      </c>
      <c r="P36" s="20">
        <v>4.2553000000000001</v>
      </c>
      <c r="Q36" s="24">
        <v>0.46747500000000031</v>
      </c>
      <c r="R36" s="20">
        <f>N36-P36</f>
        <v>4.7707666666666668</v>
      </c>
      <c r="S36" s="20">
        <v>4.7707666666666668</v>
      </c>
      <c r="T36" s="20">
        <f>SQRT(O36^2+Q36^2)</f>
        <v>0.75807222848017164</v>
      </c>
      <c r="U36" s="20">
        <v>5.3259999999999996</v>
      </c>
      <c r="V36" s="17">
        <v>0.2162925</v>
      </c>
      <c r="W36" s="20">
        <v>2.5175000000000058E-3</v>
      </c>
      <c r="X36" s="11">
        <v>6.2215737998485565E-3</v>
      </c>
      <c r="Y36" s="11">
        <v>6.399999838322401E-3</v>
      </c>
      <c r="Z36" s="10">
        <v>1.6699999570846558E-2</v>
      </c>
      <c r="AA36" s="20">
        <v>1.0226999999999999</v>
      </c>
      <c r="AB36" s="20">
        <v>4.5000000000003371E-4</v>
      </c>
      <c r="AC36" s="20" t="s">
        <v>42</v>
      </c>
      <c r="AD36" s="146">
        <v>-114.71165204109315</v>
      </c>
      <c r="AE36" s="20">
        <v>-13.771896860581631</v>
      </c>
      <c r="AF36" s="147">
        <v>-4.5364771564400996</v>
      </c>
      <c r="AG36" s="146">
        <v>1.570254</v>
      </c>
      <c r="AH36" s="20">
        <v>0.21728</v>
      </c>
      <c r="AI36" s="147">
        <f t="shared" si="4"/>
        <v>50.039584000000005</v>
      </c>
      <c r="AJ36" s="146">
        <v>5493.8335205878784</v>
      </c>
      <c r="AK36" s="20">
        <v>1236.163168093957</v>
      </c>
      <c r="AL36" s="20">
        <v>106.50529607359641</v>
      </c>
      <c r="AM36" s="20">
        <v>15065.850391266411</v>
      </c>
      <c r="AN36" s="20">
        <v>1228.9691904000867</v>
      </c>
      <c r="AO36" s="20">
        <v>3942.4878868567703</v>
      </c>
      <c r="AP36" s="20">
        <v>4.6211118505313102</v>
      </c>
      <c r="AQ36" s="20">
        <v>7.6728396939150638</v>
      </c>
      <c r="AR36" s="20">
        <v>120.83824488673437</v>
      </c>
      <c r="AS36" s="20">
        <v>1.5837819299137654</v>
      </c>
      <c r="AT36" s="20">
        <v>2.6110222598546691</v>
      </c>
      <c r="AU36" s="20">
        <v>37.982877540821718</v>
      </c>
      <c r="AV36" s="147">
        <v>88.148420510243071</v>
      </c>
    </row>
    <row r="37" spans="1:48">
      <c r="A37" s="35"/>
      <c r="B37" s="228">
        <v>35</v>
      </c>
      <c r="C37" s="229">
        <v>25</v>
      </c>
      <c r="D37" s="255">
        <v>1</v>
      </c>
      <c r="E37" s="256" t="s">
        <v>42</v>
      </c>
      <c r="F37" s="20">
        <f t="shared" si="6"/>
        <v>43.774290000000065</v>
      </c>
      <c r="G37" s="20">
        <v>1668.5111539999996</v>
      </c>
      <c r="H37" s="261">
        <v>1</v>
      </c>
      <c r="I37" s="9">
        <v>0.50277777777777777</v>
      </c>
      <c r="J37" s="20">
        <v>8.5</v>
      </c>
      <c r="K37" s="20">
        <v>6.78</v>
      </c>
      <c r="L37" s="20">
        <v>97.2</v>
      </c>
      <c r="M37" s="20">
        <v>11.33</v>
      </c>
      <c r="N37" s="17">
        <v>9.4410666666666678</v>
      </c>
      <c r="O37" s="20">
        <v>0.59677519047619043</v>
      </c>
      <c r="P37" s="20" t="s">
        <v>42</v>
      </c>
      <c r="Q37" s="24" t="s">
        <v>42</v>
      </c>
      <c r="R37" s="20" t="s">
        <v>42</v>
      </c>
      <c r="S37" s="20">
        <v>4.3159999999999998</v>
      </c>
      <c r="T37" s="20" t="s">
        <v>42</v>
      </c>
      <c r="U37" s="20">
        <v>4.3159999999999998</v>
      </c>
      <c r="V37" s="17">
        <v>0.21895000000000001</v>
      </c>
      <c r="W37" s="20">
        <v>5.6699999999999529E-3</v>
      </c>
      <c r="X37" s="11">
        <v>4.2491559870541096E-3</v>
      </c>
      <c r="Y37" s="11">
        <v>7.4999998323619366E-3</v>
      </c>
      <c r="Z37" s="10">
        <v>1.5399999916553497E-2</v>
      </c>
      <c r="AA37" s="20">
        <v>0.88990000000000002</v>
      </c>
      <c r="AB37" s="20">
        <v>3.5000000000001696E-4</v>
      </c>
      <c r="AC37" s="20" t="s">
        <v>42</v>
      </c>
      <c r="AD37" s="146">
        <v>-110.55253193333333</v>
      </c>
      <c r="AE37" s="20">
        <v>-14.932449533333331</v>
      </c>
      <c r="AF37" s="147">
        <v>8.9070643333333237</v>
      </c>
      <c r="AG37" s="146">
        <v>1.531704</v>
      </c>
      <c r="AH37" s="20">
        <v>0.19656000000000001</v>
      </c>
      <c r="AI37" s="147">
        <f t="shared" si="4"/>
        <v>45.267768000000004</v>
      </c>
      <c r="AJ37" s="146">
        <v>5775.261930230753</v>
      </c>
      <c r="AK37" s="20">
        <v>1265.5014805191677</v>
      </c>
      <c r="AL37" s="20">
        <v>132.84648907280376</v>
      </c>
      <c r="AM37" s="20">
        <v>18137.701264759144</v>
      </c>
      <c r="AN37" s="20">
        <v>1312.1105616634461</v>
      </c>
      <c r="AO37" s="20">
        <v>4155.6955050734005</v>
      </c>
      <c r="AP37" s="20">
        <v>5.3819378417648203</v>
      </c>
      <c r="AQ37" s="20">
        <v>9.83235034773781</v>
      </c>
      <c r="AR37" s="20">
        <v>129.03238985897613</v>
      </c>
      <c r="AS37" s="20">
        <v>7.6447771892061356</v>
      </c>
      <c r="AT37" s="20">
        <v>3.3668392515782837</v>
      </c>
      <c r="AU37" s="20">
        <v>39.337227636000968</v>
      </c>
      <c r="AV37" s="147">
        <v>100.75763709748685</v>
      </c>
    </row>
    <row r="38" spans="1:48">
      <c r="A38" s="35"/>
      <c r="B38" s="228">
        <v>36</v>
      </c>
      <c r="C38" s="229">
        <v>29</v>
      </c>
      <c r="D38" s="255">
        <v>1</v>
      </c>
      <c r="E38" s="256" t="s">
        <v>42</v>
      </c>
      <c r="F38" s="20">
        <f t="shared" si="6"/>
        <v>56.595111000000088</v>
      </c>
      <c r="G38" s="20">
        <v>1725.1062649999997</v>
      </c>
      <c r="H38" s="261" t="s">
        <v>42</v>
      </c>
      <c r="I38" s="9">
        <v>0.5083333333333333</v>
      </c>
      <c r="J38" s="20">
        <v>8.5</v>
      </c>
      <c r="K38" s="20">
        <v>6.61</v>
      </c>
      <c r="L38" s="20">
        <v>97.8</v>
      </c>
      <c r="M38" s="20">
        <v>11.35</v>
      </c>
      <c r="N38" s="17">
        <v>9.2360666666666678</v>
      </c>
      <c r="O38" s="20">
        <v>0.59677519047619043</v>
      </c>
      <c r="P38" s="20">
        <v>4.6606500000000004</v>
      </c>
      <c r="Q38" s="24">
        <v>0.4366500000000002</v>
      </c>
      <c r="R38" s="20">
        <f t="shared" ref="R38:R59" si="7">N38-P38</f>
        <v>4.5754166666666674</v>
      </c>
      <c r="S38" s="20">
        <v>4.5754166666666674</v>
      </c>
      <c r="T38" s="20">
        <f t="shared" ref="T38:T55" si="8">SQRT(O38^2+Q38^2)</f>
        <v>0.73946186545885761</v>
      </c>
      <c r="U38" s="20" t="s">
        <v>42</v>
      </c>
      <c r="V38" s="17">
        <v>0.22655</v>
      </c>
      <c r="W38" s="20">
        <v>5.6699999999999529E-3</v>
      </c>
      <c r="X38" s="11">
        <v>3.5000000149011612E-2</v>
      </c>
      <c r="Y38" s="11">
        <v>1.0599999688565731E-2</v>
      </c>
      <c r="Z38" s="10">
        <v>1.7599999904632568E-2</v>
      </c>
      <c r="AA38" s="20">
        <v>1.1101000000000001</v>
      </c>
      <c r="AB38" s="20">
        <v>1.4150000000000024E-2</v>
      </c>
      <c r="AC38" s="20" t="s">
        <v>42</v>
      </c>
      <c r="AD38" s="146">
        <v>-110.84738523333333</v>
      </c>
      <c r="AE38" s="20">
        <v>-14.898412866666666</v>
      </c>
      <c r="AF38" s="147">
        <v>8.3399177000000009</v>
      </c>
      <c r="AG38" s="146" t="s">
        <v>42</v>
      </c>
      <c r="AH38" s="20" t="s">
        <v>42</v>
      </c>
      <c r="AI38" s="147" t="s">
        <v>42</v>
      </c>
      <c r="AJ38" s="146">
        <v>5589.8642231609256</v>
      </c>
      <c r="AK38" s="20">
        <v>1289.2802861677628</v>
      </c>
      <c r="AL38" s="20">
        <v>122.8377868999068</v>
      </c>
      <c r="AM38" s="20">
        <v>17186.169514523604</v>
      </c>
      <c r="AN38" s="20">
        <v>1288.8584591757981</v>
      </c>
      <c r="AO38" s="20">
        <v>4227.7108658845436</v>
      </c>
      <c r="AP38" s="20">
        <v>5.905378628337635</v>
      </c>
      <c r="AQ38" s="20">
        <v>9.2463997637662612</v>
      </c>
      <c r="AR38" s="20">
        <v>110.74890993205744</v>
      </c>
      <c r="AS38" s="20">
        <v>0.9476355941258765</v>
      </c>
      <c r="AT38" s="20">
        <v>2.8687876216431358</v>
      </c>
      <c r="AU38" s="20">
        <v>40.524964350575445</v>
      </c>
      <c r="AV38" s="147">
        <v>91.135588208077905</v>
      </c>
    </row>
    <row r="39" spans="1:48">
      <c r="A39" s="35"/>
      <c r="B39" s="228">
        <v>37</v>
      </c>
      <c r="C39" s="229">
        <v>33</v>
      </c>
      <c r="D39" s="255">
        <v>1</v>
      </c>
      <c r="E39" s="256" t="s">
        <v>42</v>
      </c>
      <c r="F39" s="20">
        <f t="shared" si="6"/>
        <v>58.11950499999989</v>
      </c>
      <c r="G39" s="20">
        <v>1783.2257699999996</v>
      </c>
      <c r="H39" s="261">
        <v>1</v>
      </c>
      <c r="I39" s="9">
        <v>0.53541666666666665</v>
      </c>
      <c r="J39" s="20">
        <v>9.6999999999999993</v>
      </c>
      <c r="K39" s="20">
        <v>7.02</v>
      </c>
      <c r="L39" s="20">
        <v>98.4</v>
      </c>
      <c r="M39" s="20">
        <v>11.15</v>
      </c>
      <c r="N39" s="17">
        <v>9.0652833333333334</v>
      </c>
      <c r="O39" s="20">
        <v>1.7240833333333327</v>
      </c>
      <c r="P39" s="20">
        <v>4.7421499999999996</v>
      </c>
      <c r="Q39" s="24">
        <v>0.46747500000000031</v>
      </c>
      <c r="R39" s="20">
        <f t="shared" si="7"/>
        <v>4.3231333333333337</v>
      </c>
      <c r="S39" s="20">
        <v>4.3231333333333337</v>
      </c>
      <c r="T39" s="20">
        <f t="shared" si="8"/>
        <v>1.7863359750905696</v>
      </c>
      <c r="U39" s="20" t="s">
        <v>42</v>
      </c>
      <c r="V39" s="17">
        <v>0.2356925</v>
      </c>
      <c r="W39" s="20">
        <v>2.5175000000000058E-3</v>
      </c>
      <c r="X39" s="11">
        <v>5.7000000961124897E-3</v>
      </c>
      <c r="Y39" s="11">
        <v>8.999999612569809E-3</v>
      </c>
      <c r="Z39" s="10">
        <v>1.5900000929832458E-2</v>
      </c>
      <c r="AA39" s="20">
        <v>1.0988</v>
      </c>
      <c r="AB39" s="20">
        <v>1.4150000000000024E-2</v>
      </c>
      <c r="AC39" s="20" t="s">
        <v>42</v>
      </c>
      <c r="AD39" s="146">
        <v>-112.80843188132457</v>
      </c>
      <c r="AE39" s="20">
        <v>-14.730344253018872</v>
      </c>
      <c r="AF39" s="147">
        <v>5.0343221428264116</v>
      </c>
      <c r="AG39" s="146" t="s">
        <v>42</v>
      </c>
      <c r="AH39" s="20" t="s">
        <v>42</v>
      </c>
      <c r="AI39" s="147" t="s">
        <v>42</v>
      </c>
      <c r="AJ39" s="146" t="s">
        <v>42</v>
      </c>
      <c r="AK39" s="20" t="s">
        <v>42</v>
      </c>
      <c r="AL39" s="20" t="s">
        <v>42</v>
      </c>
      <c r="AM39" s="20" t="s">
        <v>42</v>
      </c>
      <c r="AN39" s="20" t="s">
        <v>42</v>
      </c>
      <c r="AO39" s="20" t="s">
        <v>42</v>
      </c>
      <c r="AP39" s="20" t="s">
        <v>42</v>
      </c>
      <c r="AQ39" s="20" t="s">
        <v>42</v>
      </c>
      <c r="AR39" s="20" t="s">
        <v>42</v>
      </c>
      <c r="AS39" s="20" t="s">
        <v>42</v>
      </c>
      <c r="AT39" s="20" t="s">
        <v>42</v>
      </c>
      <c r="AU39" s="20" t="s">
        <v>42</v>
      </c>
      <c r="AV39" s="147" t="s">
        <v>42</v>
      </c>
    </row>
    <row r="40" spans="1:48">
      <c r="A40" s="35"/>
      <c r="B40" s="228">
        <v>38</v>
      </c>
      <c r="C40" s="229">
        <v>35</v>
      </c>
      <c r="D40" s="255">
        <v>1</v>
      </c>
      <c r="E40" s="256" t="s">
        <v>42</v>
      </c>
      <c r="F40" s="20">
        <f t="shared" si="6"/>
        <v>49.420755000000099</v>
      </c>
      <c r="G40" s="20">
        <v>1832.6465249999997</v>
      </c>
      <c r="H40" s="261" t="s">
        <v>42</v>
      </c>
      <c r="I40" s="9">
        <v>0.5395833333333333</v>
      </c>
      <c r="J40" s="20">
        <v>10.9</v>
      </c>
      <c r="K40" s="20">
        <v>7.2</v>
      </c>
      <c r="L40" s="20">
        <v>99.1</v>
      </c>
      <c r="M40" s="20">
        <v>10.91</v>
      </c>
      <c r="N40" s="17">
        <v>11.338066666666668</v>
      </c>
      <c r="O40" s="20">
        <v>0.59677519047619043</v>
      </c>
      <c r="P40" s="20">
        <v>5.5453000000000001</v>
      </c>
      <c r="Q40" s="24">
        <v>0.46747500000000031</v>
      </c>
      <c r="R40" s="20">
        <f t="shared" si="7"/>
        <v>5.792766666666668</v>
      </c>
      <c r="S40" s="20">
        <v>5.792766666666668</v>
      </c>
      <c r="T40" s="20">
        <f t="shared" si="8"/>
        <v>0.75807222848017164</v>
      </c>
      <c r="U40" s="20" t="s">
        <v>42</v>
      </c>
      <c r="V40" s="17">
        <v>0.3039925</v>
      </c>
      <c r="W40" s="20">
        <v>2.5175000000000058E-3</v>
      </c>
      <c r="X40" s="11">
        <v>4.5014661736786366E-3</v>
      </c>
      <c r="Y40" s="11">
        <v>3.8000000640749931E-3</v>
      </c>
      <c r="Z40" s="10">
        <v>1.8400000408291817E-2</v>
      </c>
      <c r="AA40" s="20">
        <v>1.099</v>
      </c>
      <c r="AB40" s="20">
        <v>1.4150000000000024E-2</v>
      </c>
      <c r="AC40" s="20" t="s">
        <v>42</v>
      </c>
      <c r="AD40" s="146">
        <v>-109.55187300895464</v>
      </c>
      <c r="AE40" s="20">
        <v>-13.869743189616759</v>
      </c>
      <c r="AF40" s="147">
        <v>1.406072507979431</v>
      </c>
      <c r="AG40" s="146" t="s">
        <v>42</v>
      </c>
      <c r="AH40" s="20" t="s">
        <v>42</v>
      </c>
      <c r="AI40" s="147" t="s">
        <v>42</v>
      </c>
      <c r="AJ40" s="146">
        <v>6362.6297007936191</v>
      </c>
      <c r="AK40" s="20">
        <v>1685.7105459767072</v>
      </c>
      <c r="AL40" s="20">
        <v>102.32996711492314</v>
      </c>
      <c r="AM40" s="20">
        <v>20107.050998869712</v>
      </c>
      <c r="AN40" s="20">
        <v>1729.8811266245937</v>
      </c>
      <c r="AO40" s="20">
        <v>5405.4652726300392</v>
      </c>
      <c r="AP40" s="20">
        <v>5.8946131952064249</v>
      </c>
      <c r="AQ40" s="20">
        <v>10.48307005942668</v>
      </c>
      <c r="AR40" s="20">
        <v>130.84707036871973</v>
      </c>
      <c r="AS40" s="20">
        <v>6.9695238502858672</v>
      </c>
      <c r="AT40" s="20">
        <v>2.5664580675182007</v>
      </c>
      <c r="AU40" s="20">
        <v>54.711157355594217</v>
      </c>
      <c r="AV40" s="147">
        <v>158.741580720119</v>
      </c>
    </row>
    <row r="41" spans="1:48">
      <c r="A41" s="35"/>
      <c r="B41" s="228">
        <v>39</v>
      </c>
      <c r="C41" s="229">
        <v>34</v>
      </c>
      <c r="D41" s="255">
        <v>1</v>
      </c>
      <c r="E41" s="256" t="s">
        <v>42</v>
      </c>
      <c r="F41" s="20">
        <f t="shared" si="6"/>
        <v>46.054135999999971</v>
      </c>
      <c r="G41" s="20">
        <v>1878.7006609999996</v>
      </c>
      <c r="H41" s="261">
        <v>1</v>
      </c>
      <c r="I41" s="9">
        <v>0.54236111111111107</v>
      </c>
      <c r="J41" s="20">
        <v>11</v>
      </c>
      <c r="K41" s="20">
        <v>7.02</v>
      </c>
      <c r="L41" s="20">
        <v>98.3</v>
      </c>
      <c r="M41" s="20">
        <v>10.77</v>
      </c>
      <c r="N41" s="17">
        <v>11.308066666666667</v>
      </c>
      <c r="O41" s="20">
        <v>0.59677519047619043</v>
      </c>
      <c r="P41" s="20">
        <v>5.6013000000000002</v>
      </c>
      <c r="Q41" s="24">
        <v>0.46747500000000031</v>
      </c>
      <c r="R41" s="20">
        <f t="shared" si="7"/>
        <v>5.7067666666666668</v>
      </c>
      <c r="S41" s="20">
        <v>5.7067666666666668</v>
      </c>
      <c r="T41" s="20">
        <f t="shared" si="8"/>
        <v>0.75807222848017164</v>
      </c>
      <c r="U41" s="20" t="s">
        <v>42</v>
      </c>
      <c r="V41" s="17">
        <v>0.30929250000000003</v>
      </c>
      <c r="W41" s="20">
        <v>2.5175000000000058E-3</v>
      </c>
      <c r="X41" s="11">
        <v>6.3000000081956387E-3</v>
      </c>
      <c r="Y41" s="11">
        <v>5.4000001400709152E-3</v>
      </c>
      <c r="Z41" s="10">
        <v>1.7000000923871994E-2</v>
      </c>
      <c r="AA41" s="20">
        <v>0.95040000000000002</v>
      </c>
      <c r="AB41" s="20">
        <v>1.0600000000000026E-2</v>
      </c>
      <c r="AC41" s="20" t="s">
        <v>42</v>
      </c>
      <c r="AD41" s="146">
        <v>-111.49094983612157</v>
      </c>
      <c r="AE41" s="20">
        <v>-14.410388937347603</v>
      </c>
      <c r="AF41" s="147">
        <v>3.7921616626592538</v>
      </c>
      <c r="AG41" s="146" t="s">
        <v>42</v>
      </c>
      <c r="AH41" s="20" t="s">
        <v>42</v>
      </c>
      <c r="AI41" s="147" t="s">
        <v>42</v>
      </c>
      <c r="AJ41" s="146">
        <v>6306.9728116438946</v>
      </c>
      <c r="AK41" s="20">
        <v>1641.4835335818898</v>
      </c>
      <c r="AL41" s="20">
        <v>61.505847238379665</v>
      </c>
      <c r="AM41" s="20">
        <v>18509.684607677133</v>
      </c>
      <c r="AN41" s="20">
        <v>1716.6052514558658</v>
      </c>
      <c r="AO41" s="20">
        <v>5270.2482219438862</v>
      </c>
      <c r="AP41" s="20">
        <v>5.5033945938383404</v>
      </c>
      <c r="AQ41" s="20">
        <v>5.9351722737513359</v>
      </c>
      <c r="AR41" s="20">
        <v>83.97303251077048</v>
      </c>
      <c r="AS41" s="20">
        <v>5.1950780044908438</v>
      </c>
      <c r="AT41" s="20">
        <v>5.2658232460310064</v>
      </c>
      <c r="AU41" s="20">
        <v>53.648746163600052</v>
      </c>
      <c r="AV41" s="147">
        <v>122.17620525592336</v>
      </c>
    </row>
    <row r="42" spans="1:48">
      <c r="A42" s="35"/>
      <c r="B42" s="228">
        <v>40</v>
      </c>
      <c r="C42" s="229">
        <v>30</v>
      </c>
      <c r="D42" s="255">
        <v>1</v>
      </c>
      <c r="E42" s="256" t="s">
        <v>42</v>
      </c>
      <c r="F42" s="20">
        <f t="shared" si="6"/>
        <v>52.220266000000038</v>
      </c>
      <c r="G42" s="20">
        <v>1930.9209269999997</v>
      </c>
      <c r="H42" s="261" t="s">
        <v>42</v>
      </c>
      <c r="I42" s="9">
        <v>0.54791666666666672</v>
      </c>
      <c r="J42" s="20">
        <v>11.3</v>
      </c>
      <c r="K42" s="20">
        <v>7</v>
      </c>
      <c r="L42" s="20">
        <v>98.5</v>
      </c>
      <c r="M42" s="20">
        <v>10.74</v>
      </c>
      <c r="N42" s="17">
        <v>11.498066666666668</v>
      </c>
      <c r="O42" s="20">
        <v>0.59677519047619043</v>
      </c>
      <c r="P42" s="20">
        <v>5.4663000000000004</v>
      </c>
      <c r="Q42" s="24">
        <v>0.46747500000000031</v>
      </c>
      <c r="R42" s="20">
        <f t="shared" si="7"/>
        <v>6.0317666666666678</v>
      </c>
      <c r="S42" s="20">
        <v>6.0317666666666678</v>
      </c>
      <c r="T42" s="20">
        <f t="shared" si="8"/>
        <v>0.75807222848017164</v>
      </c>
      <c r="U42" s="20" t="s">
        <v>42</v>
      </c>
      <c r="V42" s="17">
        <v>0.30154999999999998</v>
      </c>
      <c r="W42" s="20">
        <v>5.6699999999999529E-3</v>
      </c>
      <c r="X42" s="11">
        <v>5.8311750181019306E-3</v>
      </c>
      <c r="Y42" s="11">
        <v>4.3999999761581421E-3</v>
      </c>
      <c r="Z42" s="10">
        <v>2.3099999874830246E-2</v>
      </c>
      <c r="AA42" s="20">
        <v>1.2296</v>
      </c>
      <c r="AB42" s="20">
        <v>4.5000000000003371E-4</v>
      </c>
      <c r="AC42" s="20" t="s">
        <v>42</v>
      </c>
      <c r="AD42" s="146">
        <v>-109.76555693333331</v>
      </c>
      <c r="AE42" s="20">
        <v>-14.746609333333332</v>
      </c>
      <c r="AF42" s="147">
        <v>8.2073177333333405</v>
      </c>
      <c r="AG42" s="146" t="s">
        <v>42</v>
      </c>
      <c r="AH42" s="20" t="s">
        <v>42</v>
      </c>
      <c r="AI42" s="147" t="s">
        <v>42</v>
      </c>
      <c r="AJ42" s="146">
        <v>6341.7239799534664</v>
      </c>
      <c r="AK42" s="20">
        <v>1654.4049611859045</v>
      </c>
      <c r="AL42" s="20">
        <v>61.04694159022295</v>
      </c>
      <c r="AM42" s="20">
        <v>17425.785338723002</v>
      </c>
      <c r="AN42" s="20">
        <v>1723.0719457998591</v>
      </c>
      <c r="AO42" s="20">
        <v>5329.8828673388016</v>
      </c>
      <c r="AP42" s="20">
        <v>5.3423043591425232</v>
      </c>
      <c r="AQ42" s="20">
        <v>9.3586433751767544</v>
      </c>
      <c r="AR42" s="20">
        <v>74.701820858463691</v>
      </c>
      <c r="AS42" s="20">
        <v>1.9864434588297233</v>
      </c>
      <c r="AT42" s="20">
        <v>1.9844945259480022</v>
      </c>
      <c r="AU42" s="20">
        <v>53.94288602048475</v>
      </c>
      <c r="AV42" s="147">
        <v>130.42767362507729</v>
      </c>
    </row>
    <row r="43" spans="1:48">
      <c r="A43" s="35"/>
      <c r="B43" s="228">
        <v>41</v>
      </c>
      <c r="C43" s="229">
        <v>31</v>
      </c>
      <c r="D43" s="255">
        <v>1</v>
      </c>
      <c r="E43" s="256" t="s">
        <v>42</v>
      </c>
      <c r="F43" s="20">
        <f t="shared" si="6"/>
        <v>50.345199999999977</v>
      </c>
      <c r="G43" s="20">
        <v>1981.2661269999996</v>
      </c>
      <c r="H43" s="261">
        <v>1</v>
      </c>
      <c r="I43" s="9">
        <v>0.55208333333333337</v>
      </c>
      <c r="J43" s="20">
        <v>10.199999999999999</v>
      </c>
      <c r="K43" s="20">
        <v>6.57</v>
      </c>
      <c r="L43" s="20">
        <v>92.2</v>
      </c>
      <c r="M43" s="20">
        <v>10.37</v>
      </c>
      <c r="N43" s="17">
        <v>11.338066666666668</v>
      </c>
      <c r="O43" s="20">
        <v>0.59677519047619043</v>
      </c>
      <c r="P43" s="20">
        <v>5.6852999999999998</v>
      </c>
      <c r="Q43" s="24">
        <v>0.46747500000000031</v>
      </c>
      <c r="R43" s="20">
        <f t="shared" si="7"/>
        <v>5.6527666666666683</v>
      </c>
      <c r="S43" s="20">
        <v>5.6527666666666683</v>
      </c>
      <c r="T43" s="20">
        <f t="shared" si="8"/>
        <v>0.75807222848017164</v>
      </c>
      <c r="U43" s="20" t="s">
        <v>42</v>
      </c>
      <c r="V43" s="17">
        <v>0.28804999999999997</v>
      </c>
      <c r="W43" s="20">
        <v>5.6699999999999529E-3</v>
      </c>
      <c r="X43" s="11">
        <v>7.2137392126023769E-3</v>
      </c>
      <c r="Y43" s="11">
        <v>3.8000000640749931E-3</v>
      </c>
      <c r="Z43" s="10">
        <v>1.7000000923871994E-2</v>
      </c>
      <c r="AA43" s="20">
        <v>1.3203</v>
      </c>
      <c r="AB43" s="20">
        <v>1.4150000000000024E-2</v>
      </c>
      <c r="AC43" s="20" t="s">
        <v>42</v>
      </c>
      <c r="AD43" s="146">
        <v>-110.56407423333332</v>
      </c>
      <c r="AE43" s="20">
        <v>-14.883096366666665</v>
      </c>
      <c r="AF43" s="147">
        <v>8.500696700000006</v>
      </c>
      <c r="AG43" s="146" t="s">
        <v>42</v>
      </c>
      <c r="AH43" s="20" t="s">
        <v>42</v>
      </c>
      <c r="AI43" s="147" t="s">
        <v>42</v>
      </c>
      <c r="AJ43" s="146">
        <v>6115.8018685399938</v>
      </c>
      <c r="AK43" s="20">
        <v>1606.5070077992382</v>
      </c>
      <c r="AL43" s="20">
        <v>71.085233977850578</v>
      </c>
      <c r="AM43" s="20">
        <v>18457.381367646594</v>
      </c>
      <c r="AN43" s="20">
        <v>1675.388934408124</v>
      </c>
      <c r="AO43" s="20">
        <v>5192.9137947767604</v>
      </c>
      <c r="AP43" s="20">
        <v>5.5326547261024226</v>
      </c>
      <c r="AQ43" s="20">
        <v>8.9308955179762464</v>
      </c>
      <c r="AR43" s="20">
        <v>97.126058571893239</v>
      </c>
      <c r="AS43" s="20">
        <v>0.23697939116010774</v>
      </c>
      <c r="AT43" s="20">
        <v>3.8620723622934894</v>
      </c>
      <c r="AU43" s="20">
        <v>52.585322499462784</v>
      </c>
      <c r="AV43" s="147">
        <v>122.50585173990797</v>
      </c>
    </row>
    <row r="44" spans="1:48">
      <c r="A44" s="35"/>
      <c r="B44" s="228">
        <v>42</v>
      </c>
      <c r="C44" s="229">
        <v>27</v>
      </c>
      <c r="D44" s="255">
        <v>1</v>
      </c>
      <c r="E44" s="256" t="s">
        <v>42</v>
      </c>
      <c r="F44" s="20">
        <f t="shared" si="6"/>
        <v>54.760121000000026</v>
      </c>
      <c r="G44" s="20">
        <v>2036.0262479999997</v>
      </c>
      <c r="H44" s="261">
        <v>2</v>
      </c>
      <c r="I44" s="9">
        <v>0.55694444444444446</v>
      </c>
      <c r="J44" s="20">
        <v>10.5</v>
      </c>
      <c r="K44" s="20">
        <v>6.53</v>
      </c>
      <c r="L44" s="20">
        <v>89</v>
      </c>
      <c r="M44" s="20">
        <v>9.9600000000000009</v>
      </c>
      <c r="N44" s="17">
        <v>10.608066666666668</v>
      </c>
      <c r="O44" s="20">
        <v>0.59677519047619043</v>
      </c>
      <c r="P44" s="20">
        <v>6.1506499999999997</v>
      </c>
      <c r="Q44" s="24">
        <v>0.4366500000000002</v>
      </c>
      <c r="R44" s="20">
        <f t="shared" si="7"/>
        <v>4.4574166666666679</v>
      </c>
      <c r="S44" s="20">
        <v>4.4574166666666679</v>
      </c>
      <c r="T44" s="20">
        <f t="shared" si="8"/>
        <v>0.73946186545885761</v>
      </c>
      <c r="U44" s="20" t="s">
        <v>42</v>
      </c>
      <c r="V44" s="17">
        <v>0.33305000000000001</v>
      </c>
      <c r="W44" s="20">
        <v>5.6699999999999529E-3</v>
      </c>
      <c r="X44" s="11">
        <v>1.42629100009799E-2</v>
      </c>
      <c r="Y44" s="11">
        <v>1.2199999764561653E-2</v>
      </c>
      <c r="Z44" s="10">
        <v>2.3099999874830246E-2</v>
      </c>
      <c r="AA44" s="20">
        <v>1.3454999999999999</v>
      </c>
      <c r="AB44" s="20">
        <v>4.5000000000003371E-4</v>
      </c>
      <c r="AC44" s="20" t="s">
        <v>42</v>
      </c>
      <c r="AD44" s="146">
        <v>-110.34686913333333</v>
      </c>
      <c r="AE44" s="20">
        <v>-14.993375166666665</v>
      </c>
      <c r="AF44" s="147">
        <v>9.6001321999999902</v>
      </c>
      <c r="AG44" s="146" t="s">
        <v>42</v>
      </c>
      <c r="AH44" s="20" t="s">
        <v>42</v>
      </c>
      <c r="AI44" s="147" t="s">
        <v>42</v>
      </c>
      <c r="AJ44" s="146">
        <v>5587.6724123690756</v>
      </c>
      <c r="AK44" s="20">
        <v>1566.5968912562651</v>
      </c>
      <c r="AL44" s="20">
        <v>61.061466932586804</v>
      </c>
      <c r="AM44" s="20">
        <v>18160.837406823524</v>
      </c>
      <c r="AN44" s="20">
        <v>1577.7487634088066</v>
      </c>
      <c r="AO44" s="20">
        <v>5279.254978029322</v>
      </c>
      <c r="AP44" s="20">
        <v>7.4691007516812746</v>
      </c>
      <c r="AQ44" s="20">
        <v>7.8586111727287644</v>
      </c>
      <c r="AR44" s="20">
        <v>78.145085020953417</v>
      </c>
      <c r="AS44" s="20">
        <v>3.1982143465697206</v>
      </c>
      <c r="AT44" s="20">
        <v>16.198133416099111</v>
      </c>
      <c r="AU44" s="20">
        <v>53.90635935882338</v>
      </c>
      <c r="AV44" s="147">
        <v>144.42122556988835</v>
      </c>
    </row>
    <row r="45" spans="1:48">
      <c r="A45" s="35"/>
      <c r="B45" s="228">
        <v>43</v>
      </c>
      <c r="C45" s="229">
        <v>28</v>
      </c>
      <c r="D45" s="255">
        <v>1</v>
      </c>
      <c r="E45" s="256" t="s">
        <v>42</v>
      </c>
      <c r="F45" s="20">
        <f t="shared" si="6"/>
        <v>57.427012999999988</v>
      </c>
      <c r="G45" s="20">
        <v>2093.4532609999997</v>
      </c>
      <c r="H45" s="261">
        <v>2</v>
      </c>
      <c r="I45" s="9">
        <v>0.56041666666666667</v>
      </c>
      <c r="J45" s="20">
        <v>10.199999999999999</v>
      </c>
      <c r="K45" s="20">
        <v>6.54</v>
      </c>
      <c r="L45" s="20">
        <v>87.5</v>
      </c>
      <c r="M45" s="20">
        <v>9.84</v>
      </c>
      <c r="N45" s="17">
        <v>12.698066666666668</v>
      </c>
      <c r="O45" s="20">
        <v>0.59677519047619043</v>
      </c>
      <c r="P45" s="20">
        <v>6.4536499999999997</v>
      </c>
      <c r="Q45" s="24">
        <v>0.4366500000000002</v>
      </c>
      <c r="R45" s="20">
        <f t="shared" si="7"/>
        <v>6.2444166666666678</v>
      </c>
      <c r="S45" s="20">
        <v>6.2444166666666678</v>
      </c>
      <c r="T45" s="20">
        <f t="shared" si="8"/>
        <v>0.73946186545885761</v>
      </c>
      <c r="U45" s="20" t="s">
        <v>42</v>
      </c>
      <c r="V45" s="17">
        <v>0.34834999999999999</v>
      </c>
      <c r="W45" s="20">
        <v>5.6699999999999529E-3</v>
      </c>
      <c r="X45" s="11">
        <v>3.5000001080334187E-3</v>
      </c>
      <c r="Y45" s="11">
        <v>4.3999999761581421E-3</v>
      </c>
      <c r="Z45" s="10">
        <v>1.5200000256299973E-2</v>
      </c>
      <c r="AA45" s="20">
        <v>1.2496</v>
      </c>
      <c r="AB45" s="20">
        <v>1.4149999999999999E-2</v>
      </c>
      <c r="AC45" s="20" t="s">
        <v>42</v>
      </c>
      <c r="AD45" s="146">
        <v>-109.10274909999998</v>
      </c>
      <c r="AE45" s="20">
        <v>-14.7796249</v>
      </c>
      <c r="AF45" s="147">
        <v>9.1342501000000169</v>
      </c>
      <c r="AG45" s="146" t="s">
        <v>42</v>
      </c>
      <c r="AH45" s="20" t="s">
        <v>42</v>
      </c>
      <c r="AI45" s="147" t="s">
        <v>42</v>
      </c>
      <c r="AJ45" s="146">
        <v>6645.323504301241</v>
      </c>
      <c r="AK45" s="20">
        <v>1813.2420389921322</v>
      </c>
      <c r="AL45" s="20">
        <v>33.389801632868831</v>
      </c>
      <c r="AM45" s="20">
        <v>16448.527283074513</v>
      </c>
      <c r="AN45" s="20">
        <v>1851.760795544684</v>
      </c>
      <c r="AO45" s="20">
        <v>5832.3567897534194</v>
      </c>
      <c r="AP45" s="20">
        <v>5.8074940217329711</v>
      </c>
      <c r="AQ45" s="20">
        <v>6.0237902412637414</v>
      </c>
      <c r="AR45" s="20">
        <v>81.496430645252147</v>
      </c>
      <c r="AS45" s="20">
        <v>6.0537596992569576</v>
      </c>
      <c r="AT45" s="20">
        <v>4.8408704131710643</v>
      </c>
      <c r="AU45" s="20">
        <v>61.897630193245647</v>
      </c>
      <c r="AV45" s="147">
        <v>150.65953874149244</v>
      </c>
    </row>
    <row r="46" spans="1:48">
      <c r="A46" s="35"/>
      <c r="B46" s="228">
        <v>44</v>
      </c>
      <c r="C46" s="229">
        <v>32</v>
      </c>
      <c r="D46" s="255">
        <v>1</v>
      </c>
      <c r="E46" s="256" t="s">
        <v>42</v>
      </c>
      <c r="F46" s="20">
        <f t="shared" si="6"/>
        <v>31.004367000000002</v>
      </c>
      <c r="G46" s="20">
        <v>2124.4576279999997</v>
      </c>
      <c r="H46" s="261" t="s">
        <v>42</v>
      </c>
      <c r="I46" s="9">
        <v>0.5625</v>
      </c>
      <c r="J46" s="20">
        <v>9.6999999999999993</v>
      </c>
      <c r="K46" s="20">
        <v>6.35</v>
      </c>
      <c r="L46" s="20">
        <v>72.099999999999994</v>
      </c>
      <c r="M46" s="20">
        <v>8.18</v>
      </c>
      <c r="N46" s="17">
        <v>13.398066666666667</v>
      </c>
      <c r="O46" s="20">
        <v>0.59677519047619043</v>
      </c>
      <c r="P46" s="20">
        <v>6.9622999999999999</v>
      </c>
      <c r="Q46" s="24">
        <v>0.46747500000000031</v>
      </c>
      <c r="R46" s="20">
        <f t="shared" si="7"/>
        <v>6.4357666666666669</v>
      </c>
      <c r="S46" s="20">
        <v>6.4357666666666669</v>
      </c>
      <c r="T46" s="20">
        <f t="shared" si="8"/>
        <v>0.75807222848017164</v>
      </c>
      <c r="U46" s="20" t="s">
        <v>42</v>
      </c>
      <c r="V46" s="17">
        <v>0.3563925</v>
      </c>
      <c r="W46" s="20">
        <v>2.5175000000000058E-3</v>
      </c>
      <c r="X46" s="11">
        <v>2.063661115244031E-3</v>
      </c>
      <c r="Y46" s="11">
        <v>4.999999888241291E-3</v>
      </c>
      <c r="Z46" s="10">
        <v>2.0600000396370888E-2</v>
      </c>
      <c r="AA46" s="20">
        <v>1.1917</v>
      </c>
      <c r="AB46" s="20">
        <v>1.0450000000000043E-2</v>
      </c>
      <c r="AC46" s="20" t="s">
        <v>42</v>
      </c>
      <c r="AD46" s="146">
        <v>-109.28712872514373</v>
      </c>
      <c r="AE46" s="20">
        <v>-14.197762432612828</v>
      </c>
      <c r="AF46" s="147">
        <v>4.2949707357588949</v>
      </c>
      <c r="AG46" s="146" t="s">
        <v>42</v>
      </c>
      <c r="AH46" s="20" t="s">
        <v>42</v>
      </c>
      <c r="AI46" s="147" t="s">
        <v>42</v>
      </c>
      <c r="AJ46" s="146">
        <v>6878.4248832249996</v>
      </c>
      <c r="AK46" s="20">
        <v>2026.2929063848921</v>
      </c>
      <c r="AL46" s="20">
        <v>25.84105281384457</v>
      </c>
      <c r="AM46" s="20">
        <v>16698.081051211189</v>
      </c>
      <c r="AN46" s="20">
        <v>2021.7060107964785</v>
      </c>
      <c r="AO46" s="20">
        <v>6472.7392528911514</v>
      </c>
      <c r="AP46" s="20">
        <v>4.9588423131088835</v>
      </c>
      <c r="AQ46" s="20">
        <v>6.8718358770685075</v>
      </c>
      <c r="AR46" s="20">
        <v>75.439431285957866</v>
      </c>
      <c r="AS46" s="20">
        <v>0.67663544424095523</v>
      </c>
      <c r="AT46" s="20">
        <v>4.526479701738312</v>
      </c>
      <c r="AU46" s="20">
        <v>70.330963733206914</v>
      </c>
      <c r="AV46" s="147">
        <v>171.7878572946411</v>
      </c>
    </row>
    <row r="47" spans="1:48">
      <c r="A47" s="35"/>
      <c r="B47" s="228">
        <v>45</v>
      </c>
      <c r="C47" s="229">
        <v>26</v>
      </c>
      <c r="D47" s="255">
        <v>1</v>
      </c>
      <c r="E47" s="256" t="s">
        <v>42</v>
      </c>
      <c r="F47" s="20">
        <f t="shared" si="6"/>
        <v>57.163642999999865</v>
      </c>
      <c r="G47" s="20">
        <v>2181.6212709999995</v>
      </c>
      <c r="H47" s="261">
        <v>3</v>
      </c>
      <c r="I47" s="9">
        <v>0.56944444444444442</v>
      </c>
      <c r="J47" s="20">
        <v>10.9</v>
      </c>
      <c r="K47" s="20">
        <v>6.36</v>
      </c>
      <c r="L47" s="20">
        <v>70.2</v>
      </c>
      <c r="M47" s="20">
        <v>7.75</v>
      </c>
      <c r="N47" s="17">
        <v>13.758066666666668</v>
      </c>
      <c r="O47" s="20">
        <v>0.59677519047619043</v>
      </c>
      <c r="P47" s="20">
        <v>7.2186500000000002</v>
      </c>
      <c r="Q47" s="24">
        <v>0.4366500000000002</v>
      </c>
      <c r="R47" s="20">
        <f t="shared" si="7"/>
        <v>6.5394166666666678</v>
      </c>
      <c r="S47" s="20">
        <v>6.5394166666666678</v>
      </c>
      <c r="T47" s="20">
        <f t="shared" si="8"/>
        <v>0.73946186545885761</v>
      </c>
      <c r="U47" s="20">
        <v>7.61</v>
      </c>
      <c r="V47" s="17">
        <v>0.37545000000000001</v>
      </c>
      <c r="W47" s="20">
        <v>5.6699999999999529E-3</v>
      </c>
      <c r="X47" s="11">
        <v>9.3000000342726707E-3</v>
      </c>
      <c r="Y47" s="11">
        <v>3.8999998942017555E-3</v>
      </c>
      <c r="Z47" s="10">
        <v>2.1600000560283661E-2</v>
      </c>
      <c r="AA47" s="20">
        <v>1.1485000000000001</v>
      </c>
      <c r="AB47" s="20">
        <v>1.4149999999999999E-2</v>
      </c>
      <c r="AC47" s="20" t="s">
        <v>42</v>
      </c>
      <c r="AD47" s="146">
        <v>-108.13109729999998</v>
      </c>
      <c r="AE47" s="20">
        <v>-14.653689233333333</v>
      </c>
      <c r="AF47" s="147">
        <v>9.0984165666666854</v>
      </c>
      <c r="AG47" s="146">
        <v>1.425233</v>
      </c>
      <c r="AH47" s="20">
        <v>0.3105</v>
      </c>
      <c r="AI47" s="147">
        <f>AH47*2.303*100</f>
        <v>71.508149999999986</v>
      </c>
      <c r="AJ47" s="146">
        <v>6993.5523079680352</v>
      </c>
      <c r="AK47" s="20">
        <v>2035.6460331550329</v>
      </c>
      <c r="AL47" s="20">
        <v>15.885460995933347</v>
      </c>
      <c r="AM47" s="20">
        <v>14259.964641011542</v>
      </c>
      <c r="AN47" s="20">
        <v>2014.8004528580918</v>
      </c>
      <c r="AO47" s="20">
        <v>6575.1882367521566</v>
      </c>
      <c r="AP47" s="20">
        <v>3.9619088560206466</v>
      </c>
      <c r="AQ47" s="20">
        <v>2.7231691447712265</v>
      </c>
      <c r="AR47" s="20">
        <v>68.487894309595504</v>
      </c>
      <c r="AS47" s="20">
        <v>1.7379531775124979</v>
      </c>
      <c r="AT47" s="20">
        <v>4.9274884877503071</v>
      </c>
      <c r="AU47" s="20">
        <v>70.325109588856321</v>
      </c>
      <c r="AV47" s="147">
        <v>180.38493280586704</v>
      </c>
    </row>
    <row r="48" spans="1:48">
      <c r="A48" s="35"/>
      <c r="B48" s="228">
        <v>46</v>
      </c>
      <c r="C48" s="229">
        <v>46</v>
      </c>
      <c r="D48" s="255">
        <v>1</v>
      </c>
      <c r="E48" s="256" t="s">
        <v>42</v>
      </c>
      <c r="F48" s="20">
        <f t="shared" si="6"/>
        <v>48.630388000000039</v>
      </c>
      <c r="G48" s="20">
        <v>2230.2516589999996</v>
      </c>
      <c r="H48" s="261" t="s">
        <v>42</v>
      </c>
      <c r="I48" s="9">
        <v>0.57291666666666663</v>
      </c>
      <c r="J48" s="20">
        <v>15.3</v>
      </c>
      <c r="K48" s="20">
        <v>6.95</v>
      </c>
      <c r="L48" s="20">
        <v>92.6</v>
      </c>
      <c r="M48" s="20">
        <v>9.2200000000000006</v>
      </c>
      <c r="N48" s="17">
        <v>15.383330000000001</v>
      </c>
      <c r="O48" s="20">
        <v>1.2026633333333319</v>
      </c>
      <c r="P48" s="20">
        <v>6.9541500000000003</v>
      </c>
      <c r="Q48" s="24">
        <v>0.73165000000000013</v>
      </c>
      <c r="R48" s="20">
        <f t="shared" si="7"/>
        <v>8.4291800000000006</v>
      </c>
      <c r="S48" s="20">
        <v>8.4291800000000006</v>
      </c>
      <c r="T48" s="20">
        <f t="shared" si="8"/>
        <v>1.4077325086267067</v>
      </c>
      <c r="U48" s="20">
        <v>7.8109999999999999</v>
      </c>
      <c r="V48" s="17">
        <v>0.51629250000000004</v>
      </c>
      <c r="W48" s="20">
        <v>2.5175000000000058E-3</v>
      </c>
      <c r="X48" s="11">
        <v>6.8998590111732483E-2</v>
      </c>
      <c r="Y48" s="11">
        <v>1.0700000450015068E-2</v>
      </c>
      <c r="Z48" s="10">
        <v>3.1399998813867569E-2</v>
      </c>
      <c r="AA48" s="20">
        <v>1.4735</v>
      </c>
      <c r="AB48" s="20">
        <v>1.4150000000000024E-2</v>
      </c>
      <c r="AC48" s="20" t="s">
        <v>42</v>
      </c>
      <c r="AD48" s="146">
        <v>-100.71371263143527</v>
      </c>
      <c r="AE48" s="20">
        <v>-10.549497680535032</v>
      </c>
      <c r="AF48" s="147">
        <v>-16.317731187155019</v>
      </c>
      <c r="AG48" s="146">
        <v>1.547223</v>
      </c>
      <c r="AH48" s="20">
        <v>0.31989000000000001</v>
      </c>
      <c r="AI48" s="147">
        <f>AH48*2.303*100</f>
        <v>73.670666999999995</v>
      </c>
      <c r="AJ48" s="146">
        <v>6957.5663925075705</v>
      </c>
      <c r="AK48" s="20">
        <v>2146.1590103239628</v>
      </c>
      <c r="AL48" s="20">
        <v>22.530205696108553</v>
      </c>
      <c r="AM48" s="20">
        <v>16128.41678034</v>
      </c>
      <c r="AN48" s="20">
        <v>1877.9996992127963</v>
      </c>
      <c r="AO48" s="20">
        <v>6878.5640320698521</v>
      </c>
      <c r="AP48" s="20">
        <v>4.9316973969425124</v>
      </c>
      <c r="AQ48" s="20">
        <v>5.1298065378435034</v>
      </c>
      <c r="AR48" s="20">
        <v>98.9475436232687</v>
      </c>
      <c r="AS48" s="20">
        <v>1.6311567303014238</v>
      </c>
      <c r="AT48" s="20">
        <v>3.918174306687118</v>
      </c>
      <c r="AU48" s="20">
        <v>71.726939543668735</v>
      </c>
      <c r="AV48" s="147">
        <v>212.8212156425592</v>
      </c>
    </row>
    <row r="49" spans="1:48">
      <c r="A49" s="35"/>
      <c r="B49" s="228">
        <v>47</v>
      </c>
      <c r="C49" s="229">
        <v>47</v>
      </c>
      <c r="D49" s="255">
        <v>1</v>
      </c>
      <c r="E49" s="256" t="s">
        <v>42</v>
      </c>
      <c r="F49" s="20">
        <f t="shared" si="6"/>
        <v>38.982061000000158</v>
      </c>
      <c r="G49" s="20">
        <v>2269.2337199999997</v>
      </c>
      <c r="H49" s="261">
        <v>1</v>
      </c>
      <c r="I49" s="9">
        <v>0.57986111111111116</v>
      </c>
      <c r="J49" s="20">
        <v>16.5</v>
      </c>
      <c r="K49" s="20">
        <v>6.97</v>
      </c>
      <c r="L49" s="20">
        <v>99</v>
      </c>
      <c r="M49" s="20">
        <v>9.67</v>
      </c>
      <c r="N49" s="17">
        <v>15.633330000000001</v>
      </c>
      <c r="O49" s="20">
        <v>1.2026633333333319</v>
      </c>
      <c r="P49" s="20">
        <v>6.62615</v>
      </c>
      <c r="Q49" s="24">
        <v>0.73165000000000013</v>
      </c>
      <c r="R49" s="20">
        <f t="shared" si="7"/>
        <v>9.0071800000000017</v>
      </c>
      <c r="S49" s="20">
        <v>9.0071800000000017</v>
      </c>
      <c r="T49" s="20">
        <f t="shared" si="8"/>
        <v>1.4077325086267067</v>
      </c>
      <c r="U49" s="20" t="s">
        <v>42</v>
      </c>
      <c r="V49" s="17">
        <v>0.50439250000000002</v>
      </c>
      <c r="W49" s="20">
        <v>2.5175000000000058E-3</v>
      </c>
      <c r="X49" s="11">
        <v>4.2696231976151466E-3</v>
      </c>
      <c r="Y49" s="11">
        <v>9.6000004559755325E-3</v>
      </c>
      <c r="Z49" s="10">
        <v>2.0400000736117363E-2</v>
      </c>
      <c r="AA49" s="20">
        <v>1.7524</v>
      </c>
      <c r="AB49" s="20">
        <v>1.4150000000000024E-2</v>
      </c>
      <c r="AC49" s="20" t="s">
        <v>42</v>
      </c>
      <c r="AD49" s="146">
        <v>-100.26390422960557</v>
      </c>
      <c r="AE49" s="20">
        <v>-10.596527274920744</v>
      </c>
      <c r="AF49" s="147">
        <v>-15.49168603023962</v>
      </c>
      <c r="AG49" s="146" t="s">
        <v>42</v>
      </c>
      <c r="AH49" s="20" t="s">
        <v>42</v>
      </c>
      <c r="AI49" s="147" t="s">
        <v>42</v>
      </c>
      <c r="AJ49" s="146">
        <v>6719.7054665310679</v>
      </c>
      <c r="AK49" s="20">
        <v>2074.8891398393612</v>
      </c>
      <c r="AL49" s="20">
        <v>17.979575217825996</v>
      </c>
      <c r="AM49" s="20">
        <v>15329.154777425199</v>
      </c>
      <c r="AN49" s="20">
        <v>1783.2135706446988</v>
      </c>
      <c r="AO49" s="20">
        <v>6618.3584700756219</v>
      </c>
      <c r="AP49" s="20">
        <v>4.6894388881060394</v>
      </c>
      <c r="AQ49" s="20">
        <v>5.8917709158955001</v>
      </c>
      <c r="AR49" s="20">
        <v>93.228063926750636</v>
      </c>
      <c r="AS49" s="20">
        <v>0.73360112396220745</v>
      </c>
      <c r="AT49" s="20">
        <v>4.2872963807570112</v>
      </c>
      <c r="AU49" s="20">
        <v>68.668379983523309</v>
      </c>
      <c r="AV49" s="147">
        <v>208.00868300383758</v>
      </c>
    </row>
    <row r="50" spans="1:48">
      <c r="A50" s="35"/>
      <c r="B50" s="228">
        <v>48</v>
      </c>
      <c r="C50" s="229">
        <v>44</v>
      </c>
      <c r="D50" s="255">
        <v>1</v>
      </c>
      <c r="E50" s="256" t="s">
        <v>42</v>
      </c>
      <c r="F50" s="20">
        <f t="shared" si="6"/>
        <v>66.046362000000045</v>
      </c>
      <c r="G50" s="20">
        <v>2335.2800819999998</v>
      </c>
      <c r="H50" s="261" t="s">
        <v>42</v>
      </c>
      <c r="I50" s="9">
        <v>0.58263888888888893</v>
      </c>
      <c r="J50" s="20">
        <v>16.7</v>
      </c>
      <c r="K50" s="20">
        <v>7.15</v>
      </c>
      <c r="L50" s="20">
        <v>103</v>
      </c>
      <c r="M50" s="20">
        <v>10.050000000000001</v>
      </c>
      <c r="N50" s="17">
        <v>25.15</v>
      </c>
      <c r="O50" s="20">
        <v>0.50984333333333254</v>
      </c>
      <c r="P50" s="20">
        <v>22.087036000000001</v>
      </c>
      <c r="Q50" s="24">
        <v>0.13703600000000016</v>
      </c>
      <c r="R50" s="20">
        <f t="shared" si="7"/>
        <v>3.0629639999999974</v>
      </c>
      <c r="S50" s="20">
        <v>8.4189166666666679</v>
      </c>
      <c r="T50" s="20">
        <f t="shared" si="8"/>
        <v>0.52793852846751366</v>
      </c>
      <c r="U50" s="20">
        <v>4.3369999999999997</v>
      </c>
      <c r="V50" s="17">
        <v>0.52129250000000005</v>
      </c>
      <c r="W50" s="20">
        <v>2.5175000000000058E-3</v>
      </c>
      <c r="X50" s="11">
        <v>6.9914199411869049E-4</v>
      </c>
      <c r="Y50" s="11">
        <v>8.500000461935997E-3</v>
      </c>
      <c r="Z50" s="10">
        <v>2.5499999523162842E-2</v>
      </c>
      <c r="AA50" s="20">
        <v>1.3376999999999999</v>
      </c>
      <c r="AB50" s="20">
        <v>1.4150000000000024E-2</v>
      </c>
      <c r="AC50" s="20" t="s">
        <v>42</v>
      </c>
      <c r="AD50" s="146">
        <v>-102.95619280822224</v>
      </c>
      <c r="AE50" s="20">
        <v>-11.0638678706447</v>
      </c>
      <c r="AF50" s="147">
        <v>-14.445249843064644</v>
      </c>
      <c r="AG50" s="146">
        <v>1.5199450000000001</v>
      </c>
      <c r="AH50" s="20">
        <v>0.18164</v>
      </c>
      <c r="AI50" s="147">
        <f t="shared" ref="AI50:AI55" si="9">AH50*2.303*100</f>
        <v>41.831691999999997</v>
      </c>
      <c r="AJ50" s="146">
        <v>6665.3456490813569</v>
      </c>
      <c r="AK50" s="20">
        <v>2045.5396204887952</v>
      </c>
      <c r="AL50" s="20">
        <v>31.474696856743421</v>
      </c>
      <c r="AM50" s="20">
        <v>15213.273991292997</v>
      </c>
      <c r="AN50" s="20">
        <v>1772.0457755111979</v>
      </c>
      <c r="AO50" s="20">
        <v>6519.1144466061269</v>
      </c>
      <c r="AP50" s="20">
        <v>4.760577245427708</v>
      </c>
      <c r="AQ50" s="20">
        <v>7.4191856380945511</v>
      </c>
      <c r="AR50" s="20">
        <v>113.25426063820872</v>
      </c>
      <c r="AS50" s="20">
        <v>3.7939302418664171</v>
      </c>
      <c r="AT50" s="20">
        <v>3.230709531439885</v>
      </c>
      <c r="AU50" s="20">
        <v>68.077893508365918</v>
      </c>
      <c r="AV50" s="147">
        <v>207.22010011434026</v>
      </c>
    </row>
    <row r="51" spans="1:48">
      <c r="A51" s="35"/>
      <c r="B51" s="228">
        <v>49</v>
      </c>
      <c r="C51" s="229">
        <v>41</v>
      </c>
      <c r="D51" s="255">
        <v>1</v>
      </c>
      <c r="E51" s="256" t="s">
        <v>42</v>
      </c>
      <c r="F51" s="20">
        <f t="shared" si="6"/>
        <v>7.8309519999997974</v>
      </c>
      <c r="G51" s="20">
        <v>2343.1110339999996</v>
      </c>
      <c r="H51" s="261">
        <v>1</v>
      </c>
      <c r="I51" s="9">
        <v>0.58472222222222225</v>
      </c>
      <c r="J51" s="20">
        <v>14.6</v>
      </c>
      <c r="K51" s="20">
        <v>7.24</v>
      </c>
      <c r="L51" s="20">
        <v>112.2</v>
      </c>
      <c r="M51" s="20">
        <v>11.42</v>
      </c>
      <c r="N51" s="17">
        <v>25.22</v>
      </c>
      <c r="O51" s="20">
        <v>0.50984333333333254</v>
      </c>
      <c r="P51" s="20">
        <v>22.727036000000002</v>
      </c>
      <c r="Q51" s="24">
        <v>0.13703600000000016</v>
      </c>
      <c r="R51" s="20">
        <f t="shared" si="7"/>
        <v>2.4929639999999971</v>
      </c>
      <c r="S51" s="20">
        <v>2.4929639999999971</v>
      </c>
      <c r="T51" s="20">
        <f t="shared" si="8"/>
        <v>0.52793852846751366</v>
      </c>
      <c r="U51" s="20">
        <v>4.274</v>
      </c>
      <c r="V51" s="17">
        <v>0.72579249999999995</v>
      </c>
      <c r="W51" s="20">
        <v>2.5175000000000058E-3</v>
      </c>
      <c r="X51" s="11">
        <v>-1.9315710291266441E-2</v>
      </c>
      <c r="Y51" s="11">
        <v>1.3299999758601189E-2</v>
      </c>
      <c r="Z51" s="10">
        <v>1.4499999582767487E-2</v>
      </c>
      <c r="AA51" s="20">
        <v>1.7854000000000001</v>
      </c>
      <c r="AB51" s="20">
        <v>1.4149999999999999E-2</v>
      </c>
      <c r="AC51" s="20" t="s">
        <v>42</v>
      </c>
      <c r="AD51" s="146">
        <v>-103.65476590287868</v>
      </c>
      <c r="AE51" s="20">
        <v>-12.895663739060899</v>
      </c>
      <c r="AF51" s="147">
        <v>-0.48945599039149101</v>
      </c>
      <c r="AG51" s="146">
        <v>1.5285789999999999</v>
      </c>
      <c r="AH51" s="20">
        <v>0.17732999999999999</v>
      </c>
      <c r="AI51" s="147">
        <f t="shared" si="9"/>
        <v>40.839098999999997</v>
      </c>
      <c r="AJ51" s="146">
        <v>8739.5370000000003</v>
      </c>
      <c r="AK51" s="20">
        <v>3018.8969999999999</v>
      </c>
      <c r="AL51" s="20">
        <v>33.64</v>
      </c>
      <c r="AM51" s="20">
        <v>18297.657999999999</v>
      </c>
      <c r="AN51" s="20">
        <v>2416.078</v>
      </c>
      <c r="AO51" s="20">
        <v>9450.7880000000005</v>
      </c>
      <c r="AP51" s="20">
        <v>6.3959999999999999</v>
      </c>
      <c r="AQ51" s="20">
        <v>10.803000000000001</v>
      </c>
      <c r="AR51" s="20">
        <v>160.916</v>
      </c>
      <c r="AS51" s="20">
        <v>2.0259999999999998</v>
      </c>
      <c r="AT51" s="20">
        <v>6.0880000000000001</v>
      </c>
      <c r="AU51" s="20">
        <v>98.418000000000006</v>
      </c>
      <c r="AV51" s="147">
        <v>291.786</v>
      </c>
    </row>
    <row r="52" spans="1:48">
      <c r="A52" s="35"/>
      <c r="B52" s="228">
        <v>49.5</v>
      </c>
      <c r="C52" s="229">
        <v>40</v>
      </c>
      <c r="D52" s="255">
        <v>1</v>
      </c>
      <c r="E52" s="256" t="s">
        <v>42</v>
      </c>
      <c r="F52" s="20">
        <f t="shared" si="6"/>
        <v>24.185246000000006</v>
      </c>
      <c r="G52" s="20">
        <v>2367.2962799999996</v>
      </c>
      <c r="H52" s="261" t="s">
        <v>42</v>
      </c>
      <c r="I52" s="9">
        <v>0.58819444444444446</v>
      </c>
      <c r="J52" s="20">
        <v>14.6</v>
      </c>
      <c r="K52" s="20">
        <v>7.09</v>
      </c>
      <c r="L52" s="20">
        <v>118.6</v>
      </c>
      <c r="M52" s="20">
        <v>12.18</v>
      </c>
      <c r="N52" s="17">
        <v>23.6</v>
      </c>
      <c r="O52" s="20">
        <v>0.50984333333333254</v>
      </c>
      <c r="P52" s="20">
        <v>22.167036</v>
      </c>
      <c r="Q52" s="24">
        <v>0.13703600000000016</v>
      </c>
      <c r="R52" s="20">
        <f t="shared" si="7"/>
        <v>1.4329640000000019</v>
      </c>
      <c r="S52" s="20">
        <v>1.4329640000000019</v>
      </c>
      <c r="T52" s="20">
        <f t="shared" si="8"/>
        <v>0.52793852846751366</v>
      </c>
      <c r="U52" s="20">
        <v>4.2300000000000004</v>
      </c>
      <c r="V52" s="17">
        <v>0.74469249999999998</v>
      </c>
      <c r="W52" s="20">
        <v>2.5175000000000058E-3</v>
      </c>
      <c r="X52" s="11">
        <v>3.3354498445987701E-2</v>
      </c>
      <c r="Y52" s="11">
        <v>2.899999963119626E-3</v>
      </c>
      <c r="Z52" s="10">
        <v>2.6100000366568565E-2</v>
      </c>
      <c r="AA52" s="20" t="s">
        <v>42</v>
      </c>
      <c r="AB52" s="20" t="s">
        <v>42</v>
      </c>
      <c r="AC52" s="20" t="s">
        <v>42</v>
      </c>
      <c r="AD52" s="146">
        <v>-103.32586494886642</v>
      </c>
      <c r="AE52" s="20">
        <v>-12.987837031303611</v>
      </c>
      <c r="AF52" s="147">
        <v>0.5768313015624642</v>
      </c>
      <c r="AG52" s="146">
        <v>1.5171889999999999</v>
      </c>
      <c r="AH52" s="20">
        <v>0.1759</v>
      </c>
      <c r="AI52" s="147">
        <f t="shared" si="9"/>
        <v>40.509770000000003</v>
      </c>
      <c r="AJ52" s="146">
        <v>8304.1020000000008</v>
      </c>
      <c r="AK52" s="20">
        <v>2870.3690000000001</v>
      </c>
      <c r="AL52" s="20">
        <v>50.509</v>
      </c>
      <c r="AM52" s="20">
        <v>17947.495999999999</v>
      </c>
      <c r="AN52" s="20">
        <v>2335.8539999999998</v>
      </c>
      <c r="AO52" s="20">
        <v>8927.5290000000005</v>
      </c>
      <c r="AP52" s="20">
        <v>7.5179999999999998</v>
      </c>
      <c r="AQ52" s="20">
        <v>10.212</v>
      </c>
      <c r="AR52" s="20">
        <v>184.88900000000001</v>
      </c>
      <c r="AS52" s="20">
        <v>7.7759999999999998</v>
      </c>
      <c r="AT52" s="20">
        <v>10.944000000000001</v>
      </c>
      <c r="AU52" s="20">
        <v>94.152000000000001</v>
      </c>
      <c r="AV52" s="147">
        <v>288.72899999999998</v>
      </c>
    </row>
    <row r="53" spans="1:48" s="2" customFormat="1">
      <c r="A53" s="7"/>
      <c r="B53" s="230">
        <v>49.75</v>
      </c>
      <c r="C53" s="229">
        <v>39</v>
      </c>
      <c r="D53" s="255">
        <v>1</v>
      </c>
      <c r="E53" s="256" t="s">
        <v>42</v>
      </c>
      <c r="F53" s="20">
        <f>G53-G50</f>
        <v>50.164789999999812</v>
      </c>
      <c r="G53" s="20">
        <v>2385.4448719999996</v>
      </c>
      <c r="H53" s="261">
        <v>1</v>
      </c>
      <c r="I53" s="9">
        <v>0.59305555555555556</v>
      </c>
      <c r="J53" s="20">
        <v>13.5</v>
      </c>
      <c r="K53" s="20">
        <v>6.83</v>
      </c>
      <c r="L53" s="20">
        <v>84.8</v>
      </c>
      <c r="M53" s="20">
        <v>8.75</v>
      </c>
      <c r="N53" s="17">
        <v>24.74</v>
      </c>
      <c r="O53" s="20">
        <v>0.50984333333333254</v>
      </c>
      <c r="P53" s="20">
        <v>22.427036000000001</v>
      </c>
      <c r="Q53" s="24">
        <v>0.13703600000000016</v>
      </c>
      <c r="R53" s="20">
        <f t="shared" si="7"/>
        <v>2.3129639999999974</v>
      </c>
      <c r="S53" s="20">
        <v>2.3129639999999974</v>
      </c>
      <c r="T53" s="20">
        <f t="shared" si="8"/>
        <v>0.52793852846751366</v>
      </c>
      <c r="U53" s="20">
        <v>4.282</v>
      </c>
      <c r="V53" s="17">
        <v>0.73699250000000005</v>
      </c>
      <c r="W53" s="20">
        <v>2.5175000000000058E-3</v>
      </c>
      <c r="X53" s="11">
        <v>1.186772994697094E-2</v>
      </c>
      <c r="Y53" s="11">
        <v>9.2000002041459084E-3</v>
      </c>
      <c r="Z53" s="10">
        <v>2.9600000008940697E-2</v>
      </c>
      <c r="AA53" s="20" t="s">
        <v>42</v>
      </c>
      <c r="AB53" s="20" t="s">
        <v>42</v>
      </c>
      <c r="AC53" s="20" t="s">
        <v>42</v>
      </c>
      <c r="AD53" s="146">
        <v>-102.005271943323</v>
      </c>
      <c r="AE53" s="20">
        <v>-11.612952619200351</v>
      </c>
      <c r="AF53" s="147">
        <v>-9.1016509897202553</v>
      </c>
      <c r="AG53" s="146">
        <v>1.5674840000000001</v>
      </c>
      <c r="AH53" s="20">
        <v>0.17459</v>
      </c>
      <c r="AI53" s="147">
        <f t="shared" si="9"/>
        <v>40.208076999999996</v>
      </c>
      <c r="AJ53" s="146">
        <v>7811.4629999999997</v>
      </c>
      <c r="AK53" s="20">
        <v>2596.8420000000001</v>
      </c>
      <c r="AL53" s="20">
        <v>57.902999999999999</v>
      </c>
      <c r="AM53" s="20">
        <v>20188.328000000001</v>
      </c>
      <c r="AN53" s="20">
        <v>2302.1999999999998</v>
      </c>
      <c r="AO53" s="20">
        <v>8591.2829999999994</v>
      </c>
      <c r="AP53" s="20">
        <v>5.73</v>
      </c>
      <c r="AQ53" s="20">
        <v>8.4710000000000001</v>
      </c>
      <c r="AR53" s="20">
        <v>135.87</v>
      </c>
      <c r="AS53" s="20">
        <v>2.9689999999999999</v>
      </c>
      <c r="AT53" s="20">
        <v>4.7039999999999997</v>
      </c>
      <c r="AU53" s="20">
        <v>90.843000000000004</v>
      </c>
      <c r="AV53" s="147">
        <v>309.64299999999997</v>
      </c>
    </row>
    <row r="54" spans="1:48">
      <c r="A54" s="35"/>
      <c r="B54" s="228">
        <v>51</v>
      </c>
      <c r="C54" s="229">
        <v>42</v>
      </c>
      <c r="D54" s="255">
        <v>1</v>
      </c>
      <c r="E54" s="256" t="s">
        <v>42</v>
      </c>
      <c r="F54" s="20">
        <f>G54-G53</f>
        <v>45.011763999999857</v>
      </c>
      <c r="G54" s="20">
        <v>2430.4566359999994</v>
      </c>
      <c r="H54" s="261">
        <v>1</v>
      </c>
      <c r="I54" s="9">
        <v>0.59722222222222221</v>
      </c>
      <c r="J54" s="20">
        <v>20.9</v>
      </c>
      <c r="K54" s="20">
        <v>6.98</v>
      </c>
      <c r="L54" s="20">
        <v>106.7</v>
      </c>
      <c r="M54" s="20">
        <v>9.75</v>
      </c>
      <c r="N54" s="17">
        <v>24.82</v>
      </c>
      <c r="O54" s="20">
        <v>0.50984333333333254</v>
      </c>
      <c r="P54" s="20">
        <v>22.277035999999999</v>
      </c>
      <c r="Q54" s="24">
        <v>0.13703600000000016</v>
      </c>
      <c r="R54" s="20">
        <f t="shared" si="7"/>
        <v>2.5429640000000013</v>
      </c>
      <c r="S54" s="20">
        <v>2.5429640000000013</v>
      </c>
      <c r="T54" s="20">
        <f t="shared" si="8"/>
        <v>0.52793852846751366</v>
      </c>
      <c r="U54" s="20">
        <v>4.2880000000000003</v>
      </c>
      <c r="V54" s="17">
        <v>0.96189250000000004</v>
      </c>
      <c r="W54" s="20">
        <v>2.5175000000000058E-3</v>
      </c>
      <c r="X54" s="11">
        <v>-2.0618550479412079E-3</v>
      </c>
      <c r="Y54" s="11">
        <v>5.1000001840293407E-3</v>
      </c>
      <c r="Z54" s="10">
        <v>9.7999997437000275E-2</v>
      </c>
      <c r="AA54" s="20">
        <v>1.3819999999999999</v>
      </c>
      <c r="AB54" s="20">
        <v>3.5000000000001696E-4</v>
      </c>
      <c r="AC54" s="20" t="s">
        <v>42</v>
      </c>
      <c r="AD54" s="146">
        <v>-102.595404927196</v>
      </c>
      <c r="AE54" s="20">
        <v>-12.606639151675607</v>
      </c>
      <c r="AF54" s="147">
        <v>-1.7422917137907206</v>
      </c>
      <c r="AG54" s="146">
        <v>1.5378700000000001</v>
      </c>
      <c r="AH54" s="20">
        <v>0.17555999999999999</v>
      </c>
      <c r="AI54" s="147">
        <f t="shared" si="9"/>
        <v>40.431467999999995</v>
      </c>
      <c r="AJ54" s="146">
        <v>9296.2829999999994</v>
      </c>
      <c r="AK54" s="20">
        <v>2997.36</v>
      </c>
      <c r="AL54" s="20">
        <v>53.441000000000003</v>
      </c>
      <c r="AM54" s="20">
        <v>19013.313999999998</v>
      </c>
      <c r="AN54" s="20">
        <v>2886.8040000000001</v>
      </c>
      <c r="AO54" s="20">
        <v>9707.0589999999993</v>
      </c>
      <c r="AP54" s="20">
        <v>6.2530000000000001</v>
      </c>
      <c r="AQ54" s="20">
        <v>6.8520000000000003</v>
      </c>
      <c r="AR54" s="20">
        <v>194.66399999999999</v>
      </c>
      <c r="AS54" s="20">
        <v>4.16</v>
      </c>
      <c r="AT54" s="20">
        <v>4.7530000000000001</v>
      </c>
      <c r="AU54" s="20">
        <v>104.206</v>
      </c>
      <c r="AV54" s="147">
        <v>378.56799999999998</v>
      </c>
    </row>
    <row r="55" spans="1:48">
      <c r="A55" s="35"/>
      <c r="B55" s="228">
        <v>52</v>
      </c>
      <c r="C55" s="229">
        <v>37</v>
      </c>
      <c r="D55" s="255">
        <v>1</v>
      </c>
      <c r="E55" s="256" t="s">
        <v>42</v>
      </c>
      <c r="F55" s="20">
        <f>G55-G54</f>
        <v>52.64898200000016</v>
      </c>
      <c r="G55" s="20">
        <v>2483.1056179999996</v>
      </c>
      <c r="H55" s="261" t="s">
        <v>42</v>
      </c>
      <c r="I55" s="9">
        <v>0.60069444444444442</v>
      </c>
      <c r="J55" s="20">
        <v>20.5</v>
      </c>
      <c r="K55" s="20">
        <v>6.98</v>
      </c>
      <c r="L55" s="20">
        <v>112.1</v>
      </c>
      <c r="M55" s="20">
        <v>10.1</v>
      </c>
      <c r="N55" s="17">
        <v>18.978066666666667</v>
      </c>
      <c r="O55" s="20">
        <v>0.59677519047619043</v>
      </c>
      <c r="P55" s="20">
        <v>10.08915</v>
      </c>
      <c r="Q55" s="24">
        <v>0.45465</v>
      </c>
      <c r="R55" s="20">
        <f t="shared" si="7"/>
        <v>8.8889166666666668</v>
      </c>
      <c r="S55" s="20">
        <v>8.8889166666666668</v>
      </c>
      <c r="T55" s="20">
        <f t="shared" si="8"/>
        <v>0.75023146459468992</v>
      </c>
      <c r="U55" s="20">
        <v>4.2809999999999997</v>
      </c>
      <c r="V55" s="17">
        <v>1.0010924999999999</v>
      </c>
      <c r="W55" s="20">
        <v>2.5175000000000058E-3</v>
      </c>
      <c r="X55" s="11">
        <v>0.2798331081867218</v>
      </c>
      <c r="Y55" s="11">
        <v>1.9200000911951065E-2</v>
      </c>
      <c r="Z55" s="10">
        <v>0.11919999867677689</v>
      </c>
      <c r="AA55" s="20">
        <v>1.1163000000000001</v>
      </c>
      <c r="AB55" s="20">
        <v>1.4149999999999999E-2</v>
      </c>
      <c r="AC55" s="20" t="s">
        <v>42</v>
      </c>
      <c r="AD55" s="146">
        <v>-104.71465247302687</v>
      </c>
      <c r="AE55" s="20">
        <v>-13.286555690997982</v>
      </c>
      <c r="AF55" s="147">
        <v>1.5777930549569845</v>
      </c>
      <c r="AG55" s="146">
        <v>1.5904450000000001</v>
      </c>
      <c r="AH55" s="20">
        <v>0.18052000000000001</v>
      </c>
      <c r="AI55" s="147">
        <f t="shared" si="9"/>
        <v>41.573756000000003</v>
      </c>
      <c r="AJ55" s="146">
        <v>9834.0399325475792</v>
      </c>
      <c r="AK55" s="20">
        <v>3115.0440528316421</v>
      </c>
      <c r="AL55" s="20">
        <v>63.650607557135864</v>
      </c>
      <c r="AM55" s="20">
        <v>19643.178998305655</v>
      </c>
      <c r="AN55" s="20">
        <v>3694.7223300887276</v>
      </c>
      <c r="AO55" s="20">
        <v>10366.191462833713</v>
      </c>
      <c r="AP55" s="20">
        <v>6.2463764735967873</v>
      </c>
      <c r="AQ55" s="20">
        <v>9.9151186599511334</v>
      </c>
      <c r="AR55" s="20">
        <v>217.46807437414756</v>
      </c>
      <c r="AS55" s="20">
        <v>7.2995146257473138</v>
      </c>
      <c r="AT55" s="20">
        <v>4.0248787657177978</v>
      </c>
      <c r="AU55" s="20">
        <v>111.66735466305985</v>
      </c>
      <c r="AV55" s="147">
        <v>423.50064642943414</v>
      </c>
    </row>
    <row r="56" spans="1:48">
      <c r="A56" s="35"/>
      <c r="B56" s="228">
        <v>53</v>
      </c>
      <c r="C56" s="229">
        <v>45</v>
      </c>
      <c r="D56" s="255">
        <v>1</v>
      </c>
      <c r="E56" s="256" t="s">
        <v>42</v>
      </c>
      <c r="F56" s="20">
        <f>G56-G55</f>
        <v>43.845432999999957</v>
      </c>
      <c r="G56" s="20">
        <v>2526.9510509999996</v>
      </c>
      <c r="H56" s="261">
        <v>1</v>
      </c>
      <c r="I56" s="9">
        <v>0.60416666666666663</v>
      </c>
      <c r="J56" s="20">
        <v>20.3</v>
      </c>
      <c r="K56" s="20">
        <v>7.11</v>
      </c>
      <c r="L56" s="20">
        <v>112.4</v>
      </c>
      <c r="M56" s="20">
        <v>10.17</v>
      </c>
      <c r="N56" s="17">
        <v>26.283329999999999</v>
      </c>
      <c r="O56" s="20">
        <v>1.2026633333333319</v>
      </c>
      <c r="P56" s="20">
        <v>10.049149999999999</v>
      </c>
      <c r="Q56" s="24">
        <v>0.73165000000000013</v>
      </c>
      <c r="R56" s="20">
        <f t="shared" si="7"/>
        <v>16.234180000000002</v>
      </c>
      <c r="S56" s="20" t="s">
        <v>42</v>
      </c>
      <c r="T56" s="20" t="s">
        <v>42</v>
      </c>
      <c r="U56" s="20" t="s">
        <v>42</v>
      </c>
      <c r="V56" s="17">
        <v>1.0400925000000001</v>
      </c>
      <c r="W56" s="20">
        <v>2.5175000000000058E-3</v>
      </c>
      <c r="X56" s="11">
        <v>3.9644669741392136E-3</v>
      </c>
      <c r="Y56" s="11">
        <v>6.0999998822808266E-3</v>
      </c>
      <c r="Z56" s="10">
        <v>0.10069999843835831</v>
      </c>
      <c r="AA56" s="20">
        <v>1.7854000000000001</v>
      </c>
      <c r="AB56" s="20">
        <v>1.4150000000000024E-2</v>
      </c>
      <c r="AC56" s="20" t="s">
        <v>42</v>
      </c>
      <c r="AD56" s="146">
        <v>-97.714736469071823</v>
      </c>
      <c r="AE56" s="20">
        <v>-10.085665050693018</v>
      </c>
      <c r="AF56" s="147">
        <v>-17.029416063527677</v>
      </c>
      <c r="AG56" s="146" t="s">
        <v>42</v>
      </c>
      <c r="AH56" s="20" t="s">
        <v>42</v>
      </c>
      <c r="AI56" s="147" t="s">
        <v>42</v>
      </c>
      <c r="AJ56" s="146">
        <v>9834.0399325475792</v>
      </c>
      <c r="AK56" s="20">
        <v>3115.0440528316421</v>
      </c>
      <c r="AL56" s="20">
        <v>63.650607557135864</v>
      </c>
      <c r="AM56" s="20">
        <v>19643.178998305699</v>
      </c>
      <c r="AN56" s="20">
        <v>3694.7223300887276</v>
      </c>
      <c r="AO56" s="20">
        <v>10366.191462833713</v>
      </c>
      <c r="AP56" s="20">
        <v>6.2463764735967873</v>
      </c>
      <c r="AQ56" s="20">
        <v>9.9151186599511334</v>
      </c>
      <c r="AR56" s="20">
        <v>217.46807437414756</v>
      </c>
      <c r="AS56" s="20">
        <v>7.2995146257473138</v>
      </c>
      <c r="AT56" s="20">
        <v>4.0248787657177978</v>
      </c>
      <c r="AU56" s="20">
        <v>111.66735466305985</v>
      </c>
      <c r="AV56" s="147">
        <v>423.50064642943414</v>
      </c>
    </row>
    <row r="57" spans="1:48">
      <c r="A57" s="35"/>
      <c r="B57" s="228">
        <v>54</v>
      </c>
      <c r="C57" s="229">
        <v>38</v>
      </c>
      <c r="D57" s="255">
        <v>1</v>
      </c>
      <c r="E57" s="256" t="s">
        <v>42</v>
      </c>
      <c r="F57" s="20">
        <f>G57-G56</f>
        <v>54.313858999999866</v>
      </c>
      <c r="G57" s="20">
        <v>2581.2649099999994</v>
      </c>
      <c r="H57" s="261" t="s">
        <v>42</v>
      </c>
      <c r="I57" s="9">
        <v>0.60763888888888884</v>
      </c>
      <c r="J57" s="20">
        <v>20.3</v>
      </c>
      <c r="K57" s="20">
        <v>7.21</v>
      </c>
      <c r="L57" s="20">
        <v>148.69999999999999</v>
      </c>
      <c r="M57" s="20">
        <v>13.55</v>
      </c>
      <c r="N57" s="17">
        <v>26.198066666666666</v>
      </c>
      <c r="O57" s="20">
        <v>0.59677519047619043</v>
      </c>
      <c r="P57" s="20">
        <v>9.8991500000000006</v>
      </c>
      <c r="Q57" s="24">
        <v>0.45465</v>
      </c>
      <c r="R57" s="20">
        <f t="shared" si="7"/>
        <v>16.298916666666663</v>
      </c>
      <c r="S57" s="20" t="s">
        <v>42</v>
      </c>
      <c r="T57" s="20" t="s">
        <v>42</v>
      </c>
      <c r="U57" s="20" t="s">
        <v>42</v>
      </c>
      <c r="V57" s="17">
        <v>1.2230924999999999</v>
      </c>
      <c r="W57" s="20">
        <v>2.5175000000000058E-3</v>
      </c>
      <c r="X57" s="11">
        <v>9.8999999463558197E-3</v>
      </c>
      <c r="Y57" s="11">
        <v>2.0400000736117363E-2</v>
      </c>
      <c r="Z57" s="10">
        <v>0.15360000729560852</v>
      </c>
      <c r="AA57" s="20">
        <v>1.3819999999999999</v>
      </c>
      <c r="AB57" s="20">
        <v>3.5000000000001696E-4</v>
      </c>
      <c r="AC57" s="20" t="s">
        <v>42</v>
      </c>
      <c r="AD57" s="146">
        <v>-102.50548015142672</v>
      </c>
      <c r="AE57" s="20">
        <v>-10.67519464565402</v>
      </c>
      <c r="AF57" s="147">
        <v>-17.103922986194561</v>
      </c>
      <c r="AG57" s="146" t="s">
        <v>42</v>
      </c>
      <c r="AH57" s="20" t="s">
        <v>42</v>
      </c>
      <c r="AI57" s="147" t="s">
        <v>42</v>
      </c>
      <c r="AJ57" s="185">
        <v>9353.2720000000008</v>
      </c>
      <c r="AK57" s="74">
        <v>3058.0039999999999</v>
      </c>
      <c r="AL57" s="74">
        <v>72.736999999999995</v>
      </c>
      <c r="AM57" s="74">
        <v>20138.335999999999</v>
      </c>
      <c r="AN57" s="74">
        <v>4022.2220000000002</v>
      </c>
      <c r="AO57" s="74">
        <v>10652.745000000001</v>
      </c>
      <c r="AP57" s="74">
        <v>6.306</v>
      </c>
      <c r="AQ57" s="74">
        <v>7.484</v>
      </c>
      <c r="AR57" s="74">
        <v>269.23599999999999</v>
      </c>
      <c r="AS57" s="74">
        <v>5.2050000000000001</v>
      </c>
      <c r="AT57" s="74">
        <v>3.379</v>
      </c>
      <c r="AU57" s="74">
        <v>114.42400000000001</v>
      </c>
      <c r="AV57" s="186">
        <v>434.98899999999998</v>
      </c>
    </row>
    <row r="58" spans="1:48">
      <c r="A58" s="35"/>
      <c r="B58" s="228">
        <v>55</v>
      </c>
      <c r="C58" s="229">
        <v>43</v>
      </c>
      <c r="D58" s="255" t="s">
        <v>42</v>
      </c>
      <c r="E58" s="256" t="s">
        <v>42</v>
      </c>
      <c r="F58" s="20">
        <f>G58-G57</f>
        <v>9.9480269999999109</v>
      </c>
      <c r="G58" s="20">
        <v>2591.2129369999993</v>
      </c>
      <c r="H58" s="261">
        <v>1</v>
      </c>
      <c r="I58" s="9">
        <v>0.60972222222222228</v>
      </c>
      <c r="J58" s="20">
        <v>20.100000000000001</v>
      </c>
      <c r="K58" s="20">
        <v>6.7</v>
      </c>
      <c r="L58" s="20">
        <v>84</v>
      </c>
      <c r="M58" s="20">
        <v>7.65</v>
      </c>
      <c r="N58" s="17">
        <v>25.55</v>
      </c>
      <c r="O58" s="20">
        <v>0.50984333333333254</v>
      </c>
      <c r="P58" s="20">
        <v>21.997036000000001</v>
      </c>
      <c r="Q58" s="24">
        <v>0.13703600000000016</v>
      </c>
      <c r="R58" s="20">
        <f t="shared" si="7"/>
        <v>3.5529639999999993</v>
      </c>
      <c r="S58" s="20">
        <v>3.5529639999999993</v>
      </c>
      <c r="T58" s="20">
        <f>SQRT(O58^2+Q58^2)</f>
        <v>0.52793852846751366</v>
      </c>
      <c r="U58" s="20" t="s">
        <v>42</v>
      </c>
      <c r="V58" s="17">
        <v>1.3000925000000001</v>
      </c>
      <c r="W58" s="20">
        <v>2.5175000000000058E-3</v>
      </c>
      <c r="X58" s="11">
        <v>2.0938750356435776E-2</v>
      </c>
      <c r="Y58" s="11">
        <v>9.9999997764825821E-3</v>
      </c>
      <c r="Z58" s="10">
        <v>0.21389999985694885</v>
      </c>
      <c r="AA58" s="20">
        <v>1.1163000000000001</v>
      </c>
      <c r="AB58" s="20">
        <v>1.4150000000000024E-2</v>
      </c>
      <c r="AC58" s="20" t="s">
        <v>42</v>
      </c>
      <c r="AD58" s="146">
        <v>-96.375777966456184</v>
      </c>
      <c r="AE58" s="20">
        <v>-10.508321542764209</v>
      </c>
      <c r="AF58" s="147">
        <v>-12.309205624342511</v>
      </c>
      <c r="AG58" s="146" t="s">
        <v>42</v>
      </c>
      <c r="AH58" s="20" t="s">
        <v>42</v>
      </c>
      <c r="AI58" s="147" t="s">
        <v>42</v>
      </c>
      <c r="AJ58" s="146" t="s">
        <v>42</v>
      </c>
      <c r="AK58" s="20" t="s">
        <v>42</v>
      </c>
      <c r="AL58" s="20" t="s">
        <v>42</v>
      </c>
      <c r="AM58" s="20" t="s">
        <v>42</v>
      </c>
      <c r="AN58" s="20" t="s">
        <v>42</v>
      </c>
      <c r="AO58" s="20" t="s">
        <v>42</v>
      </c>
      <c r="AP58" s="20" t="s">
        <v>42</v>
      </c>
      <c r="AQ58" s="20" t="s">
        <v>42</v>
      </c>
      <c r="AR58" s="20" t="s">
        <v>42</v>
      </c>
      <c r="AS58" s="20" t="s">
        <v>42</v>
      </c>
      <c r="AT58" s="20" t="s">
        <v>42</v>
      </c>
      <c r="AU58" s="20" t="s">
        <v>42</v>
      </c>
      <c r="AV58" s="147" t="s">
        <v>42</v>
      </c>
    </row>
    <row r="59" spans="1:48">
      <c r="A59" s="35"/>
      <c r="B59" s="228" t="s">
        <v>10</v>
      </c>
      <c r="C59" s="229">
        <v>48</v>
      </c>
      <c r="D59" s="255" t="s">
        <v>42</v>
      </c>
      <c r="E59" s="256" t="s">
        <v>42</v>
      </c>
      <c r="F59" s="20" t="s">
        <v>42</v>
      </c>
      <c r="G59" s="20" t="s">
        <v>42</v>
      </c>
      <c r="H59" s="261">
        <v>1</v>
      </c>
      <c r="I59" s="9">
        <v>0.59027777777777779</v>
      </c>
      <c r="J59" s="20">
        <v>14.4</v>
      </c>
      <c r="K59" s="20">
        <v>7.32</v>
      </c>
      <c r="L59" s="20">
        <v>123.2</v>
      </c>
      <c r="M59" s="20">
        <v>12.72</v>
      </c>
      <c r="N59" s="17">
        <v>20.053329999999999</v>
      </c>
      <c r="O59" s="20">
        <v>1.2026633333333319</v>
      </c>
      <c r="P59" s="20">
        <v>9.2381499999999992</v>
      </c>
      <c r="Q59" s="24">
        <v>0.73165000000000013</v>
      </c>
      <c r="R59" s="20">
        <f t="shared" si="7"/>
        <v>10.81518</v>
      </c>
      <c r="S59" s="20">
        <v>4.335</v>
      </c>
      <c r="T59" s="20" t="s">
        <v>42</v>
      </c>
      <c r="U59" s="20">
        <v>4.335</v>
      </c>
      <c r="V59" s="17">
        <v>0.70939249999999998</v>
      </c>
      <c r="W59" s="20">
        <v>2.5175000000000058E-3</v>
      </c>
      <c r="X59" s="11">
        <v>6.0221021994948387E-3</v>
      </c>
      <c r="Y59" s="11">
        <v>7.3000001721084101E-3</v>
      </c>
      <c r="Z59" s="10">
        <v>3.189999982714653E-2</v>
      </c>
      <c r="AA59" s="20" t="s">
        <v>42</v>
      </c>
      <c r="AB59" s="20" t="s">
        <v>42</v>
      </c>
      <c r="AC59" s="20" t="s">
        <v>42</v>
      </c>
      <c r="AD59" s="146">
        <v>-102.16620551811897</v>
      </c>
      <c r="AE59" s="20">
        <v>-12.495378915198742</v>
      </c>
      <c r="AF59" s="147">
        <v>-2.2031741965290337</v>
      </c>
      <c r="AG59" s="146">
        <v>1.561267</v>
      </c>
      <c r="AH59" s="20">
        <v>0.17271</v>
      </c>
      <c r="AI59" s="147">
        <f>AH59*2.303*100</f>
        <v>39.775112999999997</v>
      </c>
      <c r="AJ59" s="146">
        <v>8597.3963973604059</v>
      </c>
      <c r="AK59" s="20">
        <v>2989.6192796631753</v>
      </c>
      <c r="AL59" s="20">
        <v>48.68755887937651</v>
      </c>
      <c r="AM59" s="20">
        <v>17444.755880563782</v>
      </c>
      <c r="AN59" s="20">
        <v>2558.5895351973591</v>
      </c>
      <c r="AO59" s="20">
        <v>9308.392955211566</v>
      </c>
      <c r="AP59" s="20">
        <v>5.2259246107326449</v>
      </c>
      <c r="AQ59" s="20">
        <v>7.2101051865862384</v>
      </c>
      <c r="AR59" s="20">
        <v>181.96374861736231</v>
      </c>
      <c r="AS59" s="20">
        <v>3.6921181312005351</v>
      </c>
      <c r="AT59" s="20">
        <v>3.5626700737310713</v>
      </c>
      <c r="AU59" s="20">
        <v>96.508835457589853</v>
      </c>
      <c r="AV59" s="147">
        <v>297.01622337380786</v>
      </c>
    </row>
    <row r="60" spans="1:48">
      <c r="A60" s="35"/>
      <c r="B60" s="229" t="s">
        <v>41</v>
      </c>
      <c r="C60" s="229"/>
      <c r="D60" s="255" t="s">
        <v>42</v>
      </c>
      <c r="E60" s="256" t="s">
        <v>42</v>
      </c>
      <c r="F60" s="20" t="s">
        <v>42</v>
      </c>
      <c r="G60" s="20" t="s">
        <v>42</v>
      </c>
      <c r="H60" s="261" t="s">
        <v>42</v>
      </c>
      <c r="I60" s="24" t="s">
        <v>42</v>
      </c>
      <c r="J60" s="24" t="s">
        <v>42</v>
      </c>
      <c r="K60" s="24" t="s">
        <v>42</v>
      </c>
      <c r="L60" s="24" t="s">
        <v>42</v>
      </c>
      <c r="M60" s="24" t="s">
        <v>42</v>
      </c>
      <c r="N60" s="17" t="s">
        <v>42</v>
      </c>
      <c r="O60" s="20" t="s">
        <v>42</v>
      </c>
      <c r="P60" s="20" t="s">
        <v>42</v>
      </c>
      <c r="Q60" s="24" t="s">
        <v>42</v>
      </c>
      <c r="R60" s="20" t="s">
        <v>42</v>
      </c>
      <c r="S60" s="20" t="s">
        <v>42</v>
      </c>
      <c r="T60" s="20" t="s">
        <v>42</v>
      </c>
      <c r="U60" s="20" t="s">
        <v>42</v>
      </c>
      <c r="V60" s="17" t="s">
        <v>42</v>
      </c>
      <c r="W60" s="20" t="s">
        <v>42</v>
      </c>
      <c r="X60" s="11" t="s">
        <v>42</v>
      </c>
      <c r="Y60" s="20" t="s">
        <v>42</v>
      </c>
      <c r="Z60" s="10" t="s">
        <v>42</v>
      </c>
      <c r="AA60" s="20" t="s">
        <v>42</v>
      </c>
      <c r="AB60" s="20" t="s">
        <v>42</v>
      </c>
      <c r="AC60" s="20" t="s">
        <v>42</v>
      </c>
      <c r="AD60" s="146">
        <v>-103.31085235816759</v>
      </c>
      <c r="AE60" s="20">
        <v>-13.712301031587121</v>
      </c>
      <c r="AF60" s="147">
        <v>-13.712301031587121</v>
      </c>
      <c r="AG60" s="146" t="s">
        <v>42</v>
      </c>
      <c r="AH60" s="20" t="s">
        <v>42</v>
      </c>
      <c r="AI60" s="147" t="s">
        <v>42</v>
      </c>
      <c r="AJ60" s="146" t="s">
        <v>42</v>
      </c>
      <c r="AK60" s="20" t="s">
        <v>42</v>
      </c>
      <c r="AL60" s="20" t="s">
        <v>42</v>
      </c>
      <c r="AM60" s="20" t="s">
        <v>42</v>
      </c>
      <c r="AN60" s="20" t="s">
        <v>42</v>
      </c>
      <c r="AO60" s="20" t="s">
        <v>42</v>
      </c>
      <c r="AP60" s="20" t="s">
        <v>42</v>
      </c>
      <c r="AQ60" s="20" t="s">
        <v>42</v>
      </c>
      <c r="AR60" s="20" t="s">
        <v>42</v>
      </c>
      <c r="AS60" s="20" t="s">
        <v>42</v>
      </c>
      <c r="AT60" s="20" t="s">
        <v>42</v>
      </c>
      <c r="AU60" s="20" t="s">
        <v>42</v>
      </c>
      <c r="AV60" s="147" t="s">
        <v>42</v>
      </c>
    </row>
    <row r="61" spans="1:48" ht="16" thickBot="1">
      <c r="A61" s="59"/>
      <c r="B61" s="231" t="s">
        <v>41</v>
      </c>
      <c r="C61" s="232"/>
      <c r="D61" s="257" t="s">
        <v>42</v>
      </c>
      <c r="E61" s="258" t="s">
        <v>42</v>
      </c>
      <c r="F61" s="28" t="s">
        <v>42</v>
      </c>
      <c r="G61" s="28" t="s">
        <v>42</v>
      </c>
      <c r="H61" s="262" t="s">
        <v>42</v>
      </c>
      <c r="I61" s="29" t="s">
        <v>42</v>
      </c>
      <c r="J61" s="29" t="s">
        <v>42</v>
      </c>
      <c r="K61" s="29" t="s">
        <v>42</v>
      </c>
      <c r="L61" s="29" t="s">
        <v>42</v>
      </c>
      <c r="M61" s="29" t="s">
        <v>42</v>
      </c>
      <c r="N61" s="26" t="s">
        <v>42</v>
      </c>
      <c r="O61" s="28" t="s">
        <v>42</v>
      </c>
      <c r="P61" s="28" t="s">
        <v>42</v>
      </c>
      <c r="Q61" s="29" t="s">
        <v>42</v>
      </c>
      <c r="R61" s="28" t="s">
        <v>42</v>
      </c>
      <c r="S61" s="28" t="s">
        <v>42</v>
      </c>
      <c r="T61" s="28" t="s">
        <v>42</v>
      </c>
      <c r="U61" s="28" t="s">
        <v>42</v>
      </c>
      <c r="V61" s="26" t="s">
        <v>42</v>
      </c>
      <c r="W61" s="28" t="s">
        <v>42</v>
      </c>
      <c r="X61" s="15" t="s">
        <v>42</v>
      </c>
      <c r="Y61" s="28" t="s">
        <v>42</v>
      </c>
      <c r="Z61" s="14" t="s">
        <v>42</v>
      </c>
      <c r="AA61" s="28" t="s">
        <v>42</v>
      </c>
      <c r="AB61" s="28" t="s">
        <v>42</v>
      </c>
      <c r="AC61" s="28" t="s">
        <v>42</v>
      </c>
      <c r="AD61" s="148">
        <v>-103.10920467728401</v>
      </c>
      <c r="AE61" s="153">
        <v>-13.659935292288115</v>
      </c>
      <c r="AF61" s="149">
        <v>-13.659935292288115</v>
      </c>
      <c r="AG61" s="148" t="s">
        <v>42</v>
      </c>
      <c r="AH61" s="153" t="s">
        <v>42</v>
      </c>
      <c r="AI61" s="149" t="s">
        <v>42</v>
      </c>
      <c r="AJ61" s="148" t="s">
        <v>42</v>
      </c>
      <c r="AK61" s="153" t="s">
        <v>42</v>
      </c>
      <c r="AL61" s="153" t="s">
        <v>42</v>
      </c>
      <c r="AM61" s="153" t="s">
        <v>42</v>
      </c>
      <c r="AN61" s="153" t="s">
        <v>42</v>
      </c>
      <c r="AO61" s="153" t="s">
        <v>42</v>
      </c>
      <c r="AP61" s="153" t="s">
        <v>42</v>
      </c>
      <c r="AQ61" s="153" t="s">
        <v>42</v>
      </c>
      <c r="AR61" s="153" t="s">
        <v>42</v>
      </c>
      <c r="AS61" s="153" t="s">
        <v>42</v>
      </c>
      <c r="AT61" s="153" t="s">
        <v>42</v>
      </c>
      <c r="AU61" s="153" t="s">
        <v>42</v>
      </c>
      <c r="AV61" s="149" t="s">
        <v>42</v>
      </c>
    </row>
    <row r="62" spans="1:48">
      <c r="AA62" s="20"/>
      <c r="AB62" s="20"/>
    </row>
    <row r="65" spans="15:18">
      <c r="O65"/>
      <c r="P65"/>
      <c r="Q65"/>
      <c r="R65" s="91"/>
    </row>
    <row r="66" spans="15:18">
      <c r="O66"/>
      <c r="P66"/>
      <c r="Q66"/>
      <c r="R66" s="91"/>
    </row>
    <row r="67" spans="15:18">
      <c r="O67"/>
      <c r="P67"/>
      <c r="Q67"/>
      <c r="R67" s="91"/>
    </row>
    <row r="68" spans="15:18">
      <c r="O68"/>
      <c r="P68"/>
      <c r="R68" s="91"/>
    </row>
    <row r="69" spans="15:18">
      <c r="O69"/>
      <c r="P69"/>
      <c r="R69" s="91"/>
    </row>
    <row r="70" spans="15:18">
      <c r="O70"/>
      <c r="P70"/>
      <c r="R70" s="91"/>
    </row>
  </sheetData>
  <sortState ref="A3:CB62">
    <sortCondition ref="G3"/>
  </sortState>
  <mergeCells count="10">
    <mergeCell ref="AJ1:AV1"/>
    <mergeCell ref="AD1:AF1"/>
    <mergeCell ref="B1:C1"/>
    <mergeCell ref="I1:M1"/>
    <mergeCell ref="AA1:AC1"/>
    <mergeCell ref="V1:Z1"/>
    <mergeCell ref="AG1:AI1"/>
    <mergeCell ref="D1:E1"/>
    <mergeCell ref="N1:U1"/>
    <mergeCell ref="F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X61"/>
  <sheetViews>
    <sheetView zoomScale="75" workbookViewId="0">
      <selection activeCell="R6" sqref="R6"/>
    </sheetView>
  </sheetViews>
  <sheetFormatPr baseColWidth="10" defaultColWidth="8.83203125" defaultRowHeight="15"/>
  <cols>
    <col min="1" max="1" width="23.5" bestFit="1" customWidth="1"/>
    <col min="2" max="2" width="9.33203125" style="259" bestFit="1" customWidth="1"/>
    <col min="3" max="4" width="10.83203125" style="259" bestFit="1" customWidth="1"/>
    <col min="5" max="6" width="18.5" style="259" customWidth="1"/>
    <col min="7" max="7" width="12.1640625" style="31" customWidth="1"/>
    <col min="8" max="8" width="24.83203125" style="31" customWidth="1"/>
    <col min="9" max="9" width="24.83203125" style="259" customWidth="1"/>
    <col min="10" max="10" width="30.5" style="270" customWidth="1"/>
    <col min="11" max="11" width="26.1640625" style="31" customWidth="1"/>
    <col min="12" max="13" width="12.6640625" style="31" customWidth="1"/>
    <col min="14" max="14" width="9.1640625" style="31" bestFit="1" customWidth="1"/>
    <col min="15" max="16" width="7.83203125" style="31" customWidth="1"/>
    <col min="17" max="17" width="8.33203125" style="31" customWidth="1"/>
    <col min="18" max="19" width="9.6640625" style="31" customWidth="1"/>
    <col min="20" max="22" width="13.1640625" style="31" customWidth="1"/>
    <col min="23" max="25" width="14.1640625" style="31" customWidth="1"/>
    <col min="26" max="29" width="14.6640625" style="31" customWidth="1"/>
    <col min="30" max="33" width="12.1640625" style="31" customWidth="1"/>
    <col min="34" max="34" width="13.5" style="31" customWidth="1"/>
    <col min="35" max="37" width="11.6640625" style="31" customWidth="1"/>
    <col min="38" max="38" width="13.5" style="16" customWidth="1"/>
    <col min="39" max="39" width="13" style="16" customWidth="1"/>
    <col min="40" max="40" width="13.33203125" style="16" customWidth="1"/>
    <col min="41" max="41" width="12.5" style="16" customWidth="1"/>
    <col min="42" max="42" width="9.5" style="16" customWidth="1"/>
    <col min="43" max="44" width="9.33203125" style="16" customWidth="1"/>
    <col min="45" max="45" width="13.1640625" style="17" customWidth="1"/>
    <col min="46" max="46" width="13.1640625" style="20" customWidth="1"/>
    <col min="47" max="47" width="17.33203125" style="20" customWidth="1"/>
    <col min="48" max="48" width="17.33203125" style="53" customWidth="1"/>
    <col min="49" max="49" width="7.33203125" style="31" customWidth="1"/>
    <col min="50" max="52" width="7.6640625" style="31" customWidth="1"/>
    <col min="53" max="55" width="8.83203125" style="31" customWidth="1"/>
    <col min="56" max="57" width="12.83203125" style="31" customWidth="1"/>
    <col min="58" max="64" width="14.83203125" style="31" customWidth="1"/>
    <col min="65" max="65" width="9.33203125" style="31" bestFit="1" customWidth="1"/>
    <col min="66" max="67" width="9.33203125" style="31" customWidth="1"/>
    <col min="68" max="68" width="9.5" style="31" customWidth="1"/>
    <col min="69" max="69" width="9.33203125" style="31" customWidth="1"/>
    <col min="70" max="71" width="9.5" style="31" customWidth="1"/>
    <col min="72" max="77" width="9.33203125" style="31" customWidth="1"/>
    <col min="90" max="90" width="9.33203125" style="31" bestFit="1" customWidth="1"/>
    <col min="91" max="92" width="9.33203125" style="31" customWidth="1"/>
    <col min="93" max="93" width="9.5" style="31" customWidth="1"/>
    <col min="94" max="94" width="9.33203125" style="31" customWidth="1"/>
    <col min="95" max="96" width="9.5" style="31" customWidth="1"/>
    <col min="97" max="102" width="9.33203125" style="31" customWidth="1"/>
  </cols>
  <sheetData>
    <row r="1" spans="1:102" s="1" customFormat="1" ht="27.75" customHeight="1" thickBot="1">
      <c r="A1" s="37" t="s">
        <v>45</v>
      </c>
      <c r="B1" s="360" t="s">
        <v>39</v>
      </c>
      <c r="C1" s="361"/>
      <c r="D1" s="362"/>
      <c r="E1" s="353" t="s">
        <v>97</v>
      </c>
      <c r="F1" s="354"/>
      <c r="G1" s="358" t="s">
        <v>8</v>
      </c>
      <c r="H1" s="358"/>
      <c r="I1" s="359"/>
      <c r="J1" s="343" t="s">
        <v>0</v>
      </c>
      <c r="K1" s="365"/>
      <c r="L1" s="344"/>
      <c r="M1" s="344"/>
      <c r="N1" s="344"/>
      <c r="O1" s="344"/>
      <c r="P1" s="344"/>
      <c r="Q1" s="344"/>
      <c r="R1" s="344"/>
      <c r="S1" s="344"/>
      <c r="T1" s="344"/>
      <c r="U1" s="344"/>
      <c r="V1" s="344"/>
      <c r="W1" s="355" t="s">
        <v>12</v>
      </c>
      <c r="X1" s="356"/>
      <c r="Y1" s="356"/>
      <c r="Z1" s="356"/>
      <c r="AA1" s="356"/>
      <c r="AB1" s="356"/>
      <c r="AC1" s="356"/>
      <c r="AD1" s="356"/>
      <c r="AE1" s="356"/>
      <c r="AF1" s="356"/>
      <c r="AG1" s="357"/>
      <c r="AH1" s="348" t="s">
        <v>13</v>
      </c>
      <c r="AI1" s="349"/>
      <c r="AJ1" s="349"/>
      <c r="AK1" s="349"/>
      <c r="AL1" s="349"/>
      <c r="AM1" s="349"/>
      <c r="AN1" s="349"/>
      <c r="AO1" s="349"/>
      <c r="AP1" s="349"/>
      <c r="AQ1" s="349"/>
      <c r="AR1" s="350"/>
      <c r="AS1" s="345" t="s">
        <v>34</v>
      </c>
      <c r="AT1" s="346"/>
      <c r="AU1" s="346"/>
      <c r="AV1" s="346"/>
      <c r="AW1" s="347"/>
      <c r="AX1" s="339" t="s">
        <v>33</v>
      </c>
      <c r="AY1" s="363"/>
      <c r="AZ1" s="363"/>
      <c r="BA1" s="363"/>
      <c r="BB1" s="363"/>
      <c r="BC1" s="364"/>
      <c r="BD1" s="364"/>
      <c r="BE1" s="363"/>
      <c r="BF1" s="366" t="s">
        <v>66</v>
      </c>
      <c r="BG1" s="367"/>
      <c r="BH1" s="367"/>
      <c r="BI1" s="367"/>
      <c r="BJ1" s="367"/>
      <c r="BK1" s="367"/>
      <c r="BL1" s="367"/>
      <c r="BM1" s="338" t="s">
        <v>104</v>
      </c>
      <c r="BN1" s="338"/>
      <c r="BO1" s="338"/>
      <c r="BP1" s="338"/>
      <c r="BQ1" s="338"/>
      <c r="BR1" s="338"/>
      <c r="BS1" s="338"/>
      <c r="BT1" s="338"/>
      <c r="BU1" s="338"/>
      <c r="BV1" s="338"/>
      <c r="BW1" s="338"/>
      <c r="BX1" s="338"/>
      <c r="BY1" s="338"/>
      <c r="BZ1" s="338" t="s">
        <v>103</v>
      </c>
      <c r="CA1" s="338"/>
      <c r="CB1" s="338"/>
      <c r="CC1" s="338"/>
      <c r="CD1" s="338"/>
      <c r="CE1" s="338"/>
      <c r="CF1" s="338"/>
      <c r="CG1" s="338"/>
      <c r="CH1" s="338"/>
      <c r="CI1" s="338"/>
      <c r="CJ1" s="338"/>
      <c r="CK1" s="338"/>
      <c r="CL1" s="338" t="s">
        <v>256</v>
      </c>
      <c r="CM1" s="338"/>
      <c r="CN1" s="338"/>
      <c r="CO1" s="338"/>
      <c r="CP1" s="338"/>
      <c r="CQ1" s="338"/>
      <c r="CR1" s="338"/>
      <c r="CS1" s="338"/>
      <c r="CT1" s="338"/>
      <c r="CU1" s="338"/>
      <c r="CV1" s="338"/>
      <c r="CW1" s="338"/>
      <c r="CX1" s="338"/>
    </row>
    <row r="2" spans="1:102" s="68" customFormat="1" ht="49" thickBot="1">
      <c r="A2" s="75" t="s">
        <v>106</v>
      </c>
      <c r="B2" s="265" t="s">
        <v>1</v>
      </c>
      <c r="C2" s="265" t="s">
        <v>260</v>
      </c>
      <c r="D2" s="265" t="s">
        <v>261</v>
      </c>
      <c r="E2" s="252" t="s">
        <v>96</v>
      </c>
      <c r="F2" s="252" t="s">
        <v>98</v>
      </c>
      <c r="G2" s="188" t="s">
        <v>40</v>
      </c>
      <c r="H2" s="60" t="s">
        <v>162</v>
      </c>
      <c r="I2" s="252" t="s">
        <v>238</v>
      </c>
      <c r="J2" s="268" t="s">
        <v>262</v>
      </c>
      <c r="K2" s="62" t="s">
        <v>263</v>
      </c>
      <c r="L2" s="60" t="s">
        <v>283</v>
      </c>
      <c r="M2" s="60" t="s">
        <v>339</v>
      </c>
      <c r="N2" s="60" t="s">
        <v>242</v>
      </c>
      <c r="O2" s="60" t="s">
        <v>284</v>
      </c>
      <c r="P2" s="60" t="s">
        <v>338</v>
      </c>
      <c r="Q2" s="60" t="s">
        <v>243</v>
      </c>
      <c r="R2" s="60" t="s">
        <v>285</v>
      </c>
      <c r="S2" s="60" t="s">
        <v>337</v>
      </c>
      <c r="T2" s="60" t="s">
        <v>286</v>
      </c>
      <c r="U2" s="60" t="s">
        <v>336</v>
      </c>
      <c r="V2" s="60" t="s">
        <v>244</v>
      </c>
      <c r="W2" s="76" t="s">
        <v>287</v>
      </c>
      <c r="X2" s="76" t="s">
        <v>335</v>
      </c>
      <c r="Y2" s="76" t="s">
        <v>93</v>
      </c>
      <c r="Z2" s="61" t="s">
        <v>288</v>
      </c>
      <c r="AA2" s="61" t="s">
        <v>334</v>
      </c>
      <c r="AB2" s="61" t="s">
        <v>245</v>
      </c>
      <c r="AC2" s="61" t="s">
        <v>87</v>
      </c>
      <c r="AD2" s="61" t="s">
        <v>17</v>
      </c>
      <c r="AE2" s="61" t="s">
        <v>73</v>
      </c>
      <c r="AF2" s="61" t="s">
        <v>94</v>
      </c>
      <c r="AG2" s="61" t="s">
        <v>74</v>
      </c>
      <c r="AH2" s="61" t="s">
        <v>289</v>
      </c>
      <c r="AI2" s="61" t="s">
        <v>333</v>
      </c>
      <c r="AJ2" s="61" t="s">
        <v>246</v>
      </c>
      <c r="AK2" s="96" t="s">
        <v>100</v>
      </c>
      <c r="AL2" s="65" t="s">
        <v>290</v>
      </c>
      <c r="AM2" s="66" t="s">
        <v>332</v>
      </c>
      <c r="AN2" s="66" t="s">
        <v>291</v>
      </c>
      <c r="AO2" s="66" t="s">
        <v>330</v>
      </c>
      <c r="AP2" s="66" t="s">
        <v>292</v>
      </c>
      <c r="AQ2" s="77" t="s">
        <v>331</v>
      </c>
      <c r="AR2" s="77" t="s">
        <v>247</v>
      </c>
      <c r="AS2" s="61" t="s">
        <v>293</v>
      </c>
      <c r="AT2" s="61" t="s">
        <v>329</v>
      </c>
      <c r="AU2" s="61" t="s">
        <v>248</v>
      </c>
      <c r="AV2" s="78" t="s">
        <v>78</v>
      </c>
      <c r="AW2" s="61" t="s">
        <v>76</v>
      </c>
      <c r="AX2" s="61" t="s">
        <v>294</v>
      </c>
      <c r="AY2" s="61" t="s">
        <v>328</v>
      </c>
      <c r="AZ2" s="61" t="s">
        <v>257</v>
      </c>
      <c r="BA2" s="61" t="s">
        <v>295</v>
      </c>
      <c r="BB2" s="61" t="s">
        <v>327</v>
      </c>
      <c r="BC2" s="61" t="s">
        <v>258</v>
      </c>
      <c r="BD2" s="61" t="s">
        <v>296</v>
      </c>
      <c r="BE2" s="79" t="s">
        <v>326</v>
      </c>
      <c r="BF2" s="190" t="s">
        <v>297</v>
      </c>
      <c r="BG2" s="191" t="s">
        <v>324</v>
      </c>
      <c r="BH2" s="191" t="s">
        <v>86</v>
      </c>
      <c r="BI2" s="191" t="s">
        <v>298</v>
      </c>
      <c r="BJ2" s="191" t="s">
        <v>325</v>
      </c>
      <c r="BK2" s="192" t="s">
        <v>81</v>
      </c>
      <c r="BL2" s="192" t="s">
        <v>259</v>
      </c>
      <c r="BM2" s="72" t="s">
        <v>299</v>
      </c>
      <c r="BN2" s="60" t="s">
        <v>300</v>
      </c>
      <c r="BO2" s="60" t="s">
        <v>301</v>
      </c>
      <c r="BP2" s="60" t="s">
        <v>302</v>
      </c>
      <c r="BQ2" s="60" t="s">
        <v>304</v>
      </c>
      <c r="BR2" s="72" t="s">
        <v>303</v>
      </c>
      <c r="BS2" s="201" t="s">
        <v>305</v>
      </c>
      <c r="BT2" s="60" t="s">
        <v>306</v>
      </c>
      <c r="BU2" s="60" t="s">
        <v>307</v>
      </c>
      <c r="BV2" s="60" t="s">
        <v>308</v>
      </c>
      <c r="BW2" s="60" t="s">
        <v>309</v>
      </c>
      <c r="BX2" s="72" t="s">
        <v>310</v>
      </c>
      <c r="BY2" s="60" t="s">
        <v>311</v>
      </c>
      <c r="BZ2" s="60" t="s">
        <v>312</v>
      </c>
      <c r="CA2" s="60" t="s">
        <v>313</v>
      </c>
      <c r="CB2" s="60" t="s">
        <v>323</v>
      </c>
      <c r="CC2" s="60" t="s">
        <v>314</v>
      </c>
      <c r="CD2" s="60" t="s">
        <v>322</v>
      </c>
      <c r="CE2" s="60" t="s">
        <v>321</v>
      </c>
      <c r="CF2" s="60" t="s">
        <v>320</v>
      </c>
      <c r="CG2" s="60" t="s">
        <v>319</v>
      </c>
      <c r="CH2" s="60" t="s">
        <v>318</v>
      </c>
      <c r="CI2" s="60" t="s">
        <v>317</v>
      </c>
      <c r="CJ2" s="60" t="s">
        <v>316</v>
      </c>
      <c r="CK2" s="60" t="s">
        <v>315</v>
      </c>
      <c r="CL2" s="72" t="s">
        <v>169</v>
      </c>
      <c r="CM2" s="60" t="s">
        <v>170</v>
      </c>
      <c r="CN2" s="60" t="s">
        <v>171</v>
      </c>
      <c r="CO2" s="60" t="s">
        <v>172</v>
      </c>
      <c r="CP2" s="60" t="s">
        <v>239</v>
      </c>
      <c r="CQ2" s="72" t="s">
        <v>240</v>
      </c>
      <c r="CR2" s="201" t="s">
        <v>241</v>
      </c>
      <c r="CS2" s="60" t="s">
        <v>249</v>
      </c>
      <c r="CT2" s="60" t="s">
        <v>250</v>
      </c>
      <c r="CU2" s="60" t="s">
        <v>255</v>
      </c>
      <c r="CV2" s="60" t="s">
        <v>251</v>
      </c>
      <c r="CW2" s="72" t="s">
        <v>254</v>
      </c>
      <c r="CX2" s="60" t="s">
        <v>252</v>
      </c>
    </row>
    <row r="3" spans="1:102">
      <c r="A3" s="7" t="s">
        <v>253</v>
      </c>
      <c r="B3" s="253">
        <v>1</v>
      </c>
      <c r="C3" s="266">
        <v>77</v>
      </c>
      <c r="D3" s="254" t="s">
        <v>42</v>
      </c>
      <c r="E3" s="253">
        <v>1</v>
      </c>
      <c r="F3" s="254">
        <v>0</v>
      </c>
      <c r="G3" s="144">
        <f>H3</f>
        <v>16.819735000000001</v>
      </c>
      <c r="H3" s="145">
        <v>16.819735000000001</v>
      </c>
      <c r="I3" s="260">
        <v>1</v>
      </c>
      <c r="J3" s="179">
        <v>0.60347222222222219</v>
      </c>
      <c r="K3" s="207" t="s">
        <v>42</v>
      </c>
      <c r="L3" s="150">
        <v>11</v>
      </c>
      <c r="M3" s="150" t="s">
        <v>42</v>
      </c>
      <c r="N3" s="150">
        <v>11</v>
      </c>
      <c r="O3" s="150">
        <v>6.96</v>
      </c>
      <c r="P3" s="150" t="s">
        <v>42</v>
      </c>
      <c r="Q3" s="150">
        <v>6.96</v>
      </c>
      <c r="R3" s="150">
        <v>92.5</v>
      </c>
      <c r="S3" s="150" t="s">
        <v>42</v>
      </c>
      <c r="T3" s="150">
        <v>10.16</v>
      </c>
      <c r="U3" s="150" t="s">
        <v>42</v>
      </c>
      <c r="V3" s="145">
        <v>10.16</v>
      </c>
      <c r="W3" s="20">
        <v>15.11281</v>
      </c>
      <c r="X3" s="20" t="s">
        <v>42</v>
      </c>
      <c r="Y3" s="20">
        <v>0.14814333333333174</v>
      </c>
      <c r="Z3" s="20">
        <v>10.828616666666667</v>
      </c>
      <c r="AA3" s="20" t="s">
        <v>42</v>
      </c>
      <c r="AB3" s="20">
        <v>10.828616666666667</v>
      </c>
      <c r="AC3" s="24">
        <v>7.8700000000000436E-2</v>
      </c>
      <c r="AD3" s="20">
        <f t="shared" ref="AD3:AD39" si="0">W3-Z3</f>
        <v>4.2841933333333326</v>
      </c>
      <c r="AE3" s="20">
        <f t="shared" ref="AE3:AE46" si="1">AD3</f>
        <v>4.2841933333333326</v>
      </c>
      <c r="AF3" s="20">
        <f t="shared" ref="AF3:AF46" si="2">SQRT(Y3^2+AC3^2)</f>
        <v>0.16775022268572615</v>
      </c>
      <c r="AG3" s="20" t="s">
        <v>42</v>
      </c>
      <c r="AH3" s="233">
        <v>0.21062999999999998</v>
      </c>
      <c r="AI3" s="234" t="s">
        <v>42</v>
      </c>
      <c r="AJ3" s="234">
        <v>0.21062999999999998</v>
      </c>
      <c r="AK3" s="234">
        <v>1.4889999999999987E-2</v>
      </c>
      <c r="AL3" s="12">
        <v>1.2900000438094139E-2</v>
      </c>
      <c r="AM3" s="12" t="s">
        <v>42</v>
      </c>
      <c r="AN3" s="12">
        <v>1.0200000368058681E-2</v>
      </c>
      <c r="AO3" s="12" t="s">
        <v>42</v>
      </c>
      <c r="AP3" s="12">
        <v>2.0300000905990601E-2</v>
      </c>
      <c r="AQ3" s="12" t="s">
        <v>42</v>
      </c>
      <c r="AR3" s="11">
        <v>2.0300000905990601E-2</v>
      </c>
      <c r="AS3" s="17">
        <v>1.288</v>
      </c>
      <c r="AT3" s="20" t="s">
        <v>42</v>
      </c>
      <c r="AU3" s="20">
        <v>1.288</v>
      </c>
      <c r="AV3" s="53">
        <v>3.2499999999999799E-3</v>
      </c>
      <c r="AW3" s="20" t="s">
        <v>42</v>
      </c>
      <c r="AX3" s="17">
        <v>-109.97964030459967</v>
      </c>
      <c r="AY3" s="20" t="s">
        <v>42</v>
      </c>
      <c r="AZ3" s="20">
        <v>-109.97964030459967</v>
      </c>
      <c r="BA3" s="20">
        <v>-14.108691740206687</v>
      </c>
      <c r="BB3" s="20" t="s">
        <v>42</v>
      </c>
      <c r="BC3" s="20">
        <v>-14.108691740206687</v>
      </c>
      <c r="BD3" s="20">
        <f t="shared" ref="BD3:BD39" si="3">AX3-(8*BA3)</f>
        <v>2.8898936170538292</v>
      </c>
      <c r="BE3" s="22" t="s">
        <v>42</v>
      </c>
      <c r="BF3" s="193">
        <v>1.49</v>
      </c>
      <c r="BG3" s="194" t="s">
        <v>42</v>
      </c>
      <c r="BH3" s="194">
        <v>1.49</v>
      </c>
      <c r="BI3" s="194">
        <v>0.15764</v>
      </c>
      <c r="BJ3" s="194" t="s">
        <v>42</v>
      </c>
      <c r="BK3" s="194">
        <v>0.15764</v>
      </c>
      <c r="BL3" s="195">
        <f t="shared" ref="BL3:BL46" si="4">BK3*2.303*100</f>
        <v>36.304491999999996</v>
      </c>
      <c r="BM3" s="144">
        <v>11109.031671683677</v>
      </c>
      <c r="BN3" s="150">
        <v>3319.6736760076528</v>
      </c>
      <c r="BO3" s="150">
        <v>212.70481083762621</v>
      </c>
      <c r="BP3" s="150">
        <v>19261.688071233977</v>
      </c>
      <c r="BQ3" s="150">
        <v>2076.2534904621211</v>
      </c>
      <c r="BR3" s="150">
        <v>11538.015823675942</v>
      </c>
      <c r="BS3" s="150">
        <v>6.3828726748355376</v>
      </c>
      <c r="BT3" s="150">
        <v>10.754244428525164</v>
      </c>
      <c r="BU3" s="150">
        <v>171.28983562358496</v>
      </c>
      <c r="BV3" s="150">
        <v>17.925538649638948</v>
      </c>
      <c r="BW3" s="150">
        <v>4.4441060543673139</v>
      </c>
      <c r="BX3" s="150">
        <v>98.153209710796119</v>
      </c>
      <c r="BY3" s="145">
        <v>124.23567694433947</v>
      </c>
      <c r="BZ3" s="144" t="s">
        <v>42</v>
      </c>
      <c r="CA3" s="150" t="s">
        <v>42</v>
      </c>
      <c r="CB3" s="150" t="s">
        <v>42</v>
      </c>
      <c r="CC3" s="150" t="s">
        <v>42</v>
      </c>
      <c r="CD3" s="150" t="s">
        <v>42</v>
      </c>
      <c r="CE3" s="150" t="s">
        <v>42</v>
      </c>
      <c r="CF3" s="150" t="s">
        <v>42</v>
      </c>
      <c r="CG3" s="150" t="s">
        <v>42</v>
      </c>
      <c r="CH3" s="150" t="s">
        <v>42</v>
      </c>
      <c r="CI3" s="150" t="s">
        <v>42</v>
      </c>
      <c r="CJ3" s="150" t="s">
        <v>42</v>
      </c>
      <c r="CK3" s="145" t="s">
        <v>42</v>
      </c>
      <c r="CL3" s="144">
        <v>11109.031671683677</v>
      </c>
      <c r="CM3" s="150">
        <v>3319.6736760076528</v>
      </c>
      <c r="CN3" s="150">
        <v>212.70481083762621</v>
      </c>
      <c r="CO3" s="150">
        <v>19261.688071233977</v>
      </c>
      <c r="CP3" s="150">
        <v>2076.2534904621211</v>
      </c>
      <c r="CQ3" s="150">
        <v>11538.015823675942</v>
      </c>
      <c r="CR3" s="150">
        <v>6.3828726748355376</v>
      </c>
      <c r="CS3" s="150">
        <v>10.754244428525164</v>
      </c>
      <c r="CT3" s="150">
        <v>171.28983562358496</v>
      </c>
      <c r="CU3" s="150">
        <v>17.925538649638948</v>
      </c>
      <c r="CV3" s="150">
        <v>4.4441060543673139</v>
      </c>
      <c r="CW3" s="150">
        <v>98.153209710796119</v>
      </c>
      <c r="CX3" s="145">
        <v>124.23567694433947</v>
      </c>
    </row>
    <row r="4" spans="1:102">
      <c r="A4" s="7"/>
      <c r="B4" s="255">
        <v>2</v>
      </c>
      <c r="C4" s="263">
        <v>90</v>
      </c>
      <c r="D4" s="256" t="s">
        <v>42</v>
      </c>
      <c r="E4" s="255">
        <v>1</v>
      </c>
      <c r="F4" s="256">
        <v>0</v>
      </c>
      <c r="G4" s="146">
        <f t="shared" ref="G4:G35" si="5">H4-H3</f>
        <v>58.177112999999999</v>
      </c>
      <c r="H4" s="147">
        <v>74.996848</v>
      </c>
      <c r="I4" s="261" t="s">
        <v>42</v>
      </c>
      <c r="J4" s="180">
        <v>0.60833333333333328</v>
      </c>
      <c r="K4" s="24" t="s">
        <v>42</v>
      </c>
      <c r="L4" s="20">
        <v>10.7</v>
      </c>
      <c r="M4" s="20" t="s">
        <v>42</v>
      </c>
      <c r="N4" s="20">
        <v>10.7</v>
      </c>
      <c r="O4" s="20">
        <v>6.76</v>
      </c>
      <c r="P4" s="20" t="s">
        <v>42</v>
      </c>
      <c r="Q4" s="20">
        <v>6.76</v>
      </c>
      <c r="R4" s="20">
        <v>85.2</v>
      </c>
      <c r="S4" s="20" t="s">
        <v>42</v>
      </c>
      <c r="T4" s="20">
        <v>9.42</v>
      </c>
      <c r="U4" s="20" t="s">
        <v>42</v>
      </c>
      <c r="V4" s="147">
        <v>9.42</v>
      </c>
      <c r="W4" s="20">
        <v>14.953533333333334</v>
      </c>
      <c r="X4" s="20" t="s">
        <v>42</v>
      </c>
      <c r="Y4" s="20">
        <v>0.21886666666666876</v>
      </c>
      <c r="Z4" s="20">
        <v>10.588616666666667</v>
      </c>
      <c r="AA4" s="20" t="s">
        <v>42</v>
      </c>
      <c r="AB4" s="20">
        <v>10.588616666666667</v>
      </c>
      <c r="AC4" s="24">
        <v>0.2522000000000002</v>
      </c>
      <c r="AD4" s="20">
        <f t="shared" si="0"/>
        <v>4.3649166666666677</v>
      </c>
      <c r="AE4" s="20">
        <f t="shared" si="1"/>
        <v>4.3649166666666677</v>
      </c>
      <c r="AF4" s="20">
        <f t="shared" si="2"/>
        <v>0.33392732409579606</v>
      </c>
      <c r="AG4" s="20" t="s">
        <v>42</v>
      </c>
      <c r="AH4" s="233">
        <v>0.19905</v>
      </c>
      <c r="AI4" s="234" t="s">
        <v>42</v>
      </c>
      <c r="AJ4" s="234">
        <v>0.19905</v>
      </c>
      <c r="AK4" s="234">
        <v>1.4899999999999636E-3</v>
      </c>
      <c r="AL4" s="11">
        <v>2.3491019383072853E-2</v>
      </c>
      <c r="AM4" s="11" t="s">
        <v>42</v>
      </c>
      <c r="AN4" s="11">
        <v>9.4999996945261955E-3</v>
      </c>
      <c r="AO4" s="11" t="s">
        <v>42</v>
      </c>
      <c r="AP4" s="11">
        <v>3.3799998462200165E-2</v>
      </c>
      <c r="AQ4" s="11" t="s">
        <v>42</v>
      </c>
      <c r="AR4" s="11">
        <v>3.3799998462200165E-2</v>
      </c>
      <c r="AS4" s="17">
        <v>1.2501</v>
      </c>
      <c r="AT4" s="20" t="s">
        <v>42</v>
      </c>
      <c r="AU4" s="20">
        <v>1.2501</v>
      </c>
      <c r="AV4" s="53">
        <v>8.3999999999999908E-3</v>
      </c>
      <c r="AW4" s="20" t="s">
        <v>42</v>
      </c>
      <c r="AX4" s="17">
        <v>-111.64500441530241</v>
      </c>
      <c r="AY4" s="20" t="s">
        <v>42</v>
      </c>
      <c r="AZ4" s="20">
        <v>-111.64500441530241</v>
      </c>
      <c r="BA4" s="20">
        <v>-14.830786268150204</v>
      </c>
      <c r="BB4" s="20" t="s">
        <v>42</v>
      </c>
      <c r="BC4" s="20">
        <v>-14.830786268150204</v>
      </c>
      <c r="BD4" s="20">
        <f t="shared" si="3"/>
        <v>7.001285729899223</v>
      </c>
      <c r="BE4" s="20" t="s">
        <v>42</v>
      </c>
      <c r="BF4" s="196">
        <v>1.508</v>
      </c>
      <c r="BG4" s="58" t="s">
        <v>42</v>
      </c>
      <c r="BH4" s="58">
        <v>1.508</v>
      </c>
      <c r="BI4" s="58">
        <v>0.15267</v>
      </c>
      <c r="BJ4" s="58" t="s">
        <v>42</v>
      </c>
      <c r="BK4" s="58">
        <v>0.15267</v>
      </c>
      <c r="BL4" s="197">
        <f t="shared" si="4"/>
        <v>35.159900999999998</v>
      </c>
      <c r="BM4" s="146">
        <v>11013.281090790912</v>
      </c>
      <c r="BN4" s="20">
        <v>3259.1122612991767</v>
      </c>
      <c r="BO4" s="20">
        <v>193.9798121158118</v>
      </c>
      <c r="BP4" s="20">
        <v>19255.767995776085</v>
      </c>
      <c r="BQ4" s="20">
        <v>1892.9797416754909</v>
      </c>
      <c r="BR4" s="20">
        <v>11368.9847296931</v>
      </c>
      <c r="BS4" s="20">
        <v>5.971972047092069</v>
      </c>
      <c r="BT4" s="20">
        <v>9.234441726531081</v>
      </c>
      <c r="BU4" s="20">
        <v>156.24911076674752</v>
      </c>
      <c r="BV4" s="20">
        <v>3.0687527841840194</v>
      </c>
      <c r="BW4" s="20">
        <v>7.6449419786853188</v>
      </c>
      <c r="BX4" s="20">
        <v>96.878329154425444</v>
      </c>
      <c r="BY4" s="147">
        <v>141.54719786138961</v>
      </c>
      <c r="BZ4" s="146" t="s">
        <v>42</v>
      </c>
      <c r="CA4" s="20" t="s">
        <v>42</v>
      </c>
      <c r="CB4" s="20" t="s">
        <v>42</v>
      </c>
      <c r="CC4" s="20" t="s">
        <v>42</v>
      </c>
      <c r="CD4" s="20" t="s">
        <v>42</v>
      </c>
      <c r="CE4" s="20" t="s">
        <v>42</v>
      </c>
      <c r="CF4" s="20" t="s">
        <v>42</v>
      </c>
      <c r="CG4" s="20" t="s">
        <v>42</v>
      </c>
      <c r="CH4" s="20" t="s">
        <v>42</v>
      </c>
      <c r="CI4" s="20" t="s">
        <v>42</v>
      </c>
      <c r="CJ4" s="20" t="s">
        <v>42</v>
      </c>
      <c r="CK4" s="147" t="s">
        <v>42</v>
      </c>
      <c r="CL4" s="146">
        <v>11013.281090790912</v>
      </c>
      <c r="CM4" s="20">
        <v>3259.1122612991767</v>
      </c>
      <c r="CN4" s="20">
        <v>193.9798121158118</v>
      </c>
      <c r="CO4" s="20">
        <v>19255.767995776085</v>
      </c>
      <c r="CP4" s="20">
        <v>1892.9797416754909</v>
      </c>
      <c r="CQ4" s="20">
        <v>11368.9847296931</v>
      </c>
      <c r="CR4" s="20">
        <v>5.971972047092069</v>
      </c>
      <c r="CS4" s="20">
        <v>9.234441726531081</v>
      </c>
      <c r="CT4" s="20">
        <v>156.24911076674752</v>
      </c>
      <c r="CU4" s="20">
        <v>3.0687527841840194</v>
      </c>
      <c r="CV4" s="20">
        <v>7.6449419786853188</v>
      </c>
      <c r="CW4" s="20">
        <v>96.878329154425444</v>
      </c>
      <c r="CX4" s="147">
        <v>141.54719786138961</v>
      </c>
    </row>
    <row r="5" spans="1:102">
      <c r="A5" s="7"/>
      <c r="B5" s="255">
        <v>3</v>
      </c>
      <c r="C5" s="263">
        <v>76</v>
      </c>
      <c r="D5" s="256" t="s">
        <v>42</v>
      </c>
      <c r="E5" s="255">
        <v>1</v>
      </c>
      <c r="F5" s="256">
        <v>0</v>
      </c>
      <c r="G5" s="146">
        <f t="shared" si="5"/>
        <v>42.551186000000001</v>
      </c>
      <c r="H5" s="147">
        <v>117.548034</v>
      </c>
      <c r="I5" s="261">
        <v>1</v>
      </c>
      <c r="J5" s="180">
        <v>0.6118055555555556</v>
      </c>
      <c r="K5" s="24" t="s">
        <v>42</v>
      </c>
      <c r="L5" s="20">
        <v>11.1</v>
      </c>
      <c r="M5" s="20" t="s">
        <v>42</v>
      </c>
      <c r="N5" s="20">
        <v>11.1</v>
      </c>
      <c r="O5" s="20">
        <v>6.84</v>
      </c>
      <c r="P5" s="20" t="s">
        <v>42</v>
      </c>
      <c r="Q5" s="20">
        <v>6.84</v>
      </c>
      <c r="R5" s="20">
        <v>92.3</v>
      </c>
      <c r="S5" s="20" t="s">
        <v>42</v>
      </c>
      <c r="T5" s="20">
        <v>10.14</v>
      </c>
      <c r="U5" s="20" t="s">
        <v>42</v>
      </c>
      <c r="V5" s="147">
        <v>10.14</v>
      </c>
      <c r="W5" s="20">
        <v>14.562809999999999</v>
      </c>
      <c r="X5" s="20" t="s">
        <v>42</v>
      </c>
      <c r="Y5" s="20">
        <v>0.14814333333333174</v>
      </c>
      <c r="Z5" s="20">
        <v>10.718616666666666</v>
      </c>
      <c r="AA5" s="20" t="s">
        <v>42</v>
      </c>
      <c r="AB5" s="20">
        <v>10.718616666666666</v>
      </c>
      <c r="AC5" s="24">
        <v>7.8700000000000436E-2</v>
      </c>
      <c r="AD5" s="20">
        <f t="shared" si="0"/>
        <v>3.8441933333333331</v>
      </c>
      <c r="AE5" s="20">
        <f t="shared" si="1"/>
        <v>3.8441933333333331</v>
      </c>
      <c r="AF5" s="20">
        <f t="shared" si="2"/>
        <v>0.16775022268572615</v>
      </c>
      <c r="AG5" s="20" t="s">
        <v>42</v>
      </c>
      <c r="AH5" s="233">
        <v>0.16063</v>
      </c>
      <c r="AI5" s="234" t="s">
        <v>42</v>
      </c>
      <c r="AJ5" s="234">
        <v>0.16063</v>
      </c>
      <c r="AK5" s="234">
        <v>1.4889999999999987E-2</v>
      </c>
      <c r="AL5" s="11">
        <v>3.2999999821186066E-3</v>
      </c>
      <c r="AM5" s="11" t="s">
        <v>42</v>
      </c>
      <c r="AN5" s="11">
        <v>9.9999997764825821E-3</v>
      </c>
      <c r="AO5" s="11" t="s">
        <v>42</v>
      </c>
      <c r="AP5" s="11">
        <v>4.0600001811981201E-2</v>
      </c>
      <c r="AQ5" s="11" t="s">
        <v>42</v>
      </c>
      <c r="AR5" s="11">
        <v>4.0600001811981201E-2</v>
      </c>
      <c r="AS5" s="17">
        <v>1.2643</v>
      </c>
      <c r="AT5" s="20" t="s">
        <v>42</v>
      </c>
      <c r="AU5" s="20">
        <v>1.2643</v>
      </c>
      <c r="AV5" s="53">
        <v>3.2499999999999799E-3</v>
      </c>
      <c r="AW5" s="20" t="s">
        <v>42</v>
      </c>
      <c r="AX5" s="17">
        <v>-109.71484539578702</v>
      </c>
      <c r="AY5" s="20" t="s">
        <v>42</v>
      </c>
      <c r="AZ5" s="20">
        <v>-109.71484539578702</v>
      </c>
      <c r="BA5" s="20">
        <v>-14.108660812767178</v>
      </c>
      <c r="BB5" s="20" t="s">
        <v>42</v>
      </c>
      <c r="BC5" s="20">
        <v>-14.108660812767178</v>
      </c>
      <c r="BD5" s="20">
        <f t="shared" si="3"/>
        <v>3.1544411063504043</v>
      </c>
      <c r="BE5" s="20" t="s">
        <v>42</v>
      </c>
      <c r="BF5" s="196">
        <v>1.486</v>
      </c>
      <c r="BG5" s="58" t="s">
        <v>42</v>
      </c>
      <c r="BH5" s="58">
        <v>1.486</v>
      </c>
      <c r="BI5" s="58">
        <v>0.15087999999999999</v>
      </c>
      <c r="BJ5" s="58" t="s">
        <v>42</v>
      </c>
      <c r="BK5" s="58">
        <v>0.15087999999999999</v>
      </c>
      <c r="BL5" s="197">
        <f t="shared" si="4"/>
        <v>34.747663999999993</v>
      </c>
      <c r="BM5" s="146">
        <v>10953.012303641488</v>
      </c>
      <c r="BN5" s="20">
        <v>3177.5152445583994</v>
      </c>
      <c r="BO5" s="20">
        <v>244.37660049797552</v>
      </c>
      <c r="BP5" s="20">
        <v>20021.723725198615</v>
      </c>
      <c r="BQ5" s="20">
        <v>1940.5522029293948</v>
      </c>
      <c r="BR5" s="20">
        <v>11237.865228106302</v>
      </c>
      <c r="BS5" s="20">
        <v>6.4303542645476321</v>
      </c>
      <c r="BT5" s="20">
        <v>11.218746420495542</v>
      </c>
      <c r="BU5" s="20">
        <v>176.07608705196481</v>
      </c>
      <c r="BV5" s="20">
        <v>2.7034364004242462</v>
      </c>
      <c r="BW5" s="20">
        <v>6.1364605183678567</v>
      </c>
      <c r="BX5" s="20">
        <v>93.74221596276783</v>
      </c>
      <c r="BY5" s="147">
        <v>138.76927999868053</v>
      </c>
      <c r="BZ5" s="146" t="s">
        <v>42</v>
      </c>
      <c r="CA5" s="20" t="s">
        <v>42</v>
      </c>
      <c r="CB5" s="20" t="s">
        <v>42</v>
      </c>
      <c r="CC5" s="20" t="s">
        <v>42</v>
      </c>
      <c r="CD5" s="20" t="s">
        <v>42</v>
      </c>
      <c r="CE5" s="20" t="s">
        <v>42</v>
      </c>
      <c r="CF5" s="20" t="s">
        <v>42</v>
      </c>
      <c r="CG5" s="20" t="s">
        <v>42</v>
      </c>
      <c r="CH5" s="20" t="s">
        <v>42</v>
      </c>
      <c r="CI5" s="20" t="s">
        <v>42</v>
      </c>
      <c r="CJ5" s="20" t="s">
        <v>42</v>
      </c>
      <c r="CK5" s="147" t="s">
        <v>42</v>
      </c>
      <c r="CL5" s="146">
        <v>10953.012303641488</v>
      </c>
      <c r="CM5" s="20">
        <v>3177.5152445583994</v>
      </c>
      <c r="CN5" s="20">
        <v>244.37660049797552</v>
      </c>
      <c r="CO5" s="20">
        <v>20021.723725198615</v>
      </c>
      <c r="CP5" s="20">
        <v>1940.5522029293948</v>
      </c>
      <c r="CQ5" s="20">
        <v>11237.865228106302</v>
      </c>
      <c r="CR5" s="20">
        <v>6.4303542645476321</v>
      </c>
      <c r="CS5" s="20">
        <v>11.218746420495542</v>
      </c>
      <c r="CT5" s="20">
        <v>176.07608705196481</v>
      </c>
      <c r="CU5" s="20">
        <v>2.7034364004242462</v>
      </c>
      <c r="CV5" s="20">
        <v>6.1364605183678567</v>
      </c>
      <c r="CW5" s="20">
        <v>93.74221596276783</v>
      </c>
      <c r="CX5" s="147">
        <v>138.76927999868053</v>
      </c>
    </row>
    <row r="6" spans="1:102">
      <c r="A6" s="7"/>
      <c r="B6" s="255">
        <v>4</v>
      </c>
      <c r="C6" s="263">
        <v>10</v>
      </c>
      <c r="D6" s="256" t="s">
        <v>42</v>
      </c>
      <c r="E6" s="255">
        <v>1</v>
      </c>
      <c r="F6" s="256">
        <v>0</v>
      </c>
      <c r="G6" s="146">
        <f t="shared" si="5"/>
        <v>70.754544999999979</v>
      </c>
      <c r="H6" s="147">
        <v>188.30257899999998</v>
      </c>
      <c r="I6" s="261" t="s">
        <v>42</v>
      </c>
      <c r="J6" s="180">
        <v>0.6166666666666667</v>
      </c>
      <c r="K6" s="24" t="s">
        <v>42</v>
      </c>
      <c r="L6" s="20">
        <v>10.9</v>
      </c>
      <c r="M6" s="20" t="s">
        <v>42</v>
      </c>
      <c r="N6" s="20">
        <v>10.9</v>
      </c>
      <c r="O6" s="20">
        <v>7.09</v>
      </c>
      <c r="P6" s="20" t="s">
        <v>42</v>
      </c>
      <c r="Q6" s="20">
        <v>7.09</v>
      </c>
      <c r="R6" s="20">
        <v>96.5</v>
      </c>
      <c r="S6" s="20" t="s">
        <v>42</v>
      </c>
      <c r="T6" s="20">
        <v>10.6</v>
      </c>
      <c r="U6" s="20" t="s">
        <v>42</v>
      </c>
      <c r="V6" s="147">
        <v>10.6</v>
      </c>
      <c r="W6" s="20">
        <v>13.880726666666668</v>
      </c>
      <c r="X6" s="20" t="s">
        <v>42</v>
      </c>
      <c r="Y6" s="20">
        <v>0.21327333333333343</v>
      </c>
      <c r="Z6" s="20">
        <v>10.03886</v>
      </c>
      <c r="AA6" s="20" t="s">
        <v>42</v>
      </c>
      <c r="AB6" s="20">
        <v>10.03886</v>
      </c>
      <c r="AC6" s="89">
        <v>0.6872000000000007</v>
      </c>
      <c r="AD6" s="20">
        <f t="shared" si="0"/>
        <v>3.8418666666666681</v>
      </c>
      <c r="AE6" s="20">
        <f t="shared" si="1"/>
        <v>3.8418666666666681</v>
      </c>
      <c r="AF6" s="20">
        <f t="shared" si="2"/>
        <v>0.71953412338200617</v>
      </c>
      <c r="AG6" s="20" t="s">
        <v>42</v>
      </c>
      <c r="AH6" s="233">
        <v>0.15883</v>
      </c>
      <c r="AI6" s="235" t="s">
        <v>42</v>
      </c>
      <c r="AJ6" s="234">
        <v>0.15883</v>
      </c>
      <c r="AK6" s="234">
        <v>1.4889999999999987E-2</v>
      </c>
      <c r="AL6" s="11">
        <v>2.6205140165984631E-3</v>
      </c>
      <c r="AM6" s="11" t="s">
        <v>42</v>
      </c>
      <c r="AN6" s="11">
        <v>7.8999996185302734E-3</v>
      </c>
      <c r="AO6" s="11" t="s">
        <v>42</v>
      </c>
      <c r="AP6" s="11">
        <v>3.2699998468160629E-2</v>
      </c>
      <c r="AQ6" s="11" t="s">
        <v>42</v>
      </c>
      <c r="AR6" s="11">
        <v>3.2699998468160629E-2</v>
      </c>
      <c r="AS6" s="17">
        <v>1.2790999999999999</v>
      </c>
      <c r="AT6" s="20" t="s">
        <v>42</v>
      </c>
      <c r="AU6" s="20">
        <v>1.2790999999999999</v>
      </c>
      <c r="AV6" s="53">
        <v>8.3999999999999995E-3</v>
      </c>
      <c r="AW6" s="20" t="s">
        <v>42</v>
      </c>
      <c r="AX6" s="17">
        <v>-111.33037528065172</v>
      </c>
      <c r="AY6" s="20" t="s">
        <v>42</v>
      </c>
      <c r="AZ6" s="20">
        <v>-111.33037528065172</v>
      </c>
      <c r="BA6" s="20">
        <v>-15.452362915816325</v>
      </c>
      <c r="BB6" s="20" t="s">
        <v>42</v>
      </c>
      <c r="BC6" s="20">
        <v>-15.452362915816325</v>
      </c>
      <c r="BD6" s="20">
        <f t="shared" si="3"/>
        <v>12.288528045878877</v>
      </c>
      <c r="BE6" s="20" t="s">
        <v>42</v>
      </c>
      <c r="BF6" s="196">
        <v>1.5029999999999999</v>
      </c>
      <c r="BG6" s="58" t="s">
        <v>42</v>
      </c>
      <c r="BH6" s="58">
        <v>1.5029999999999999</v>
      </c>
      <c r="BI6" s="58">
        <v>0.15206</v>
      </c>
      <c r="BJ6" s="58" t="s">
        <v>42</v>
      </c>
      <c r="BK6" s="58">
        <v>0.15206</v>
      </c>
      <c r="BL6" s="197">
        <f t="shared" si="4"/>
        <v>35.019417999999995</v>
      </c>
      <c r="BM6" s="146">
        <v>11023.163757712984</v>
      </c>
      <c r="BN6" s="20">
        <v>3210.6550834457885</v>
      </c>
      <c r="BO6" s="20">
        <v>107.76647745652721</v>
      </c>
      <c r="BP6" s="20">
        <v>20176.211708337156</v>
      </c>
      <c r="BQ6" s="20">
        <v>1902.9031761805834</v>
      </c>
      <c r="BR6" s="20">
        <v>10983.533553901796</v>
      </c>
      <c r="BS6" s="20">
        <v>6.9978675085685129</v>
      </c>
      <c r="BT6" s="20">
        <v>12.495630679677923</v>
      </c>
      <c r="BU6" s="20">
        <v>209.65531143242086</v>
      </c>
      <c r="BV6" s="20">
        <v>3.2276562927830548</v>
      </c>
      <c r="BW6" s="20">
        <v>4.5916492218106013</v>
      </c>
      <c r="BX6" s="20">
        <v>90.908178217452445</v>
      </c>
      <c r="BY6" s="147">
        <v>136.97802953104375</v>
      </c>
      <c r="BZ6" s="146" t="s">
        <v>42</v>
      </c>
      <c r="CA6" s="20" t="s">
        <v>42</v>
      </c>
      <c r="CB6" s="20" t="s">
        <v>42</v>
      </c>
      <c r="CC6" s="20" t="s">
        <v>42</v>
      </c>
      <c r="CD6" s="20" t="s">
        <v>42</v>
      </c>
      <c r="CE6" s="20" t="s">
        <v>42</v>
      </c>
      <c r="CF6" s="20" t="s">
        <v>42</v>
      </c>
      <c r="CG6" s="20" t="s">
        <v>42</v>
      </c>
      <c r="CH6" s="20" t="s">
        <v>42</v>
      </c>
      <c r="CI6" s="20" t="s">
        <v>42</v>
      </c>
      <c r="CJ6" s="20" t="s">
        <v>42</v>
      </c>
      <c r="CK6" s="147" t="s">
        <v>42</v>
      </c>
      <c r="CL6" s="146">
        <v>11023.163757712984</v>
      </c>
      <c r="CM6" s="20">
        <v>3210.6550834457885</v>
      </c>
      <c r="CN6" s="20">
        <v>107.76647745652721</v>
      </c>
      <c r="CO6" s="20">
        <v>20176.211708337156</v>
      </c>
      <c r="CP6" s="20">
        <v>1902.9031761805834</v>
      </c>
      <c r="CQ6" s="20">
        <v>10983.533553901796</v>
      </c>
      <c r="CR6" s="20">
        <v>6.9978675085685129</v>
      </c>
      <c r="CS6" s="20">
        <v>12.495630679677923</v>
      </c>
      <c r="CT6" s="20">
        <v>209.65531143242086</v>
      </c>
      <c r="CU6" s="20">
        <v>3.2276562927830548</v>
      </c>
      <c r="CV6" s="20">
        <v>4.5916492218106013</v>
      </c>
      <c r="CW6" s="20">
        <v>90.908178217452445</v>
      </c>
      <c r="CX6" s="147">
        <v>136.97802953104375</v>
      </c>
    </row>
    <row r="7" spans="1:102">
      <c r="A7" s="7"/>
      <c r="B7" s="255">
        <v>5</v>
      </c>
      <c r="C7" s="263">
        <v>82</v>
      </c>
      <c r="D7" s="256" t="s">
        <v>42</v>
      </c>
      <c r="E7" s="255">
        <v>1</v>
      </c>
      <c r="F7" s="256">
        <v>0</v>
      </c>
      <c r="G7" s="146">
        <f t="shared" si="5"/>
        <v>34.945976999999999</v>
      </c>
      <c r="H7" s="147">
        <v>223.24855599999998</v>
      </c>
      <c r="I7" s="261">
        <v>1</v>
      </c>
      <c r="J7" s="180">
        <v>0.62222222222222223</v>
      </c>
      <c r="K7" s="24" t="s">
        <v>42</v>
      </c>
      <c r="L7" s="20">
        <v>10.6</v>
      </c>
      <c r="M7" s="20" t="s">
        <v>42</v>
      </c>
      <c r="N7" s="20">
        <v>10.6</v>
      </c>
      <c r="O7" s="20">
        <v>7.17</v>
      </c>
      <c r="P7" s="20" t="s">
        <v>42</v>
      </c>
      <c r="Q7" s="20">
        <v>7.17</v>
      </c>
      <c r="R7" s="20">
        <v>96.2</v>
      </c>
      <c r="S7" s="20" t="s">
        <v>42</v>
      </c>
      <c r="T7" s="20">
        <v>10.64</v>
      </c>
      <c r="U7" s="20" t="s">
        <v>42</v>
      </c>
      <c r="V7" s="147">
        <v>10.64</v>
      </c>
      <c r="W7" s="20">
        <v>14.77281</v>
      </c>
      <c r="X7" s="20" t="s">
        <v>42</v>
      </c>
      <c r="Y7" s="20">
        <v>0.14814333333333174</v>
      </c>
      <c r="Z7" s="20">
        <v>10.578616666666667</v>
      </c>
      <c r="AA7" s="20" t="s">
        <v>42</v>
      </c>
      <c r="AB7" s="20">
        <v>10.578616666666667</v>
      </c>
      <c r="AC7" s="24">
        <v>7.8700000000000436E-2</v>
      </c>
      <c r="AD7" s="20">
        <f t="shared" si="0"/>
        <v>4.1941933333333328</v>
      </c>
      <c r="AE7" s="20">
        <f t="shared" si="1"/>
        <v>4.1941933333333328</v>
      </c>
      <c r="AF7" s="20">
        <f t="shared" si="2"/>
        <v>0.16775022268572615</v>
      </c>
      <c r="AG7" s="20" t="s">
        <v>42</v>
      </c>
      <c r="AH7" s="233">
        <v>0.18664999999999998</v>
      </c>
      <c r="AI7" s="235" t="s">
        <v>42</v>
      </c>
      <c r="AJ7" s="234">
        <v>0.18664999999999998</v>
      </c>
      <c r="AK7" s="234">
        <v>1.4899999999999636E-3</v>
      </c>
      <c r="AL7" s="11">
        <v>5.7407398708164692E-3</v>
      </c>
      <c r="AM7" s="11" t="s">
        <v>42</v>
      </c>
      <c r="AN7" s="11">
        <v>3.0000000260770321E-3</v>
      </c>
      <c r="AO7" s="11" t="s">
        <v>42</v>
      </c>
      <c r="AP7" s="11">
        <v>5.9700001031160355E-2</v>
      </c>
      <c r="AQ7" s="11" t="s">
        <v>42</v>
      </c>
      <c r="AR7" s="11">
        <v>5.9700001031160355E-2</v>
      </c>
      <c r="AS7" s="17">
        <v>1.2297</v>
      </c>
      <c r="AT7" s="20" t="s">
        <v>42</v>
      </c>
      <c r="AU7" s="20">
        <v>1.2297</v>
      </c>
      <c r="AV7" s="53">
        <v>8.3999999999999908E-3</v>
      </c>
      <c r="AW7" s="20" t="s">
        <v>42</v>
      </c>
      <c r="AX7" s="17">
        <v>-107.80212856790928</v>
      </c>
      <c r="AY7" s="20" t="s">
        <v>42</v>
      </c>
      <c r="AZ7" s="20">
        <v>-107.80212856790928</v>
      </c>
      <c r="BA7" s="20">
        <v>-13.305796747720807</v>
      </c>
      <c r="BB7" s="20" t="s">
        <v>42</v>
      </c>
      <c r="BC7" s="20">
        <v>-13.305796747720807</v>
      </c>
      <c r="BD7" s="20">
        <f t="shared" si="3"/>
        <v>-1.3557545861428224</v>
      </c>
      <c r="BE7" s="20" t="s">
        <v>42</v>
      </c>
      <c r="BF7" s="196">
        <v>1.4790000000000001</v>
      </c>
      <c r="BG7" s="58" t="s">
        <v>42</v>
      </c>
      <c r="BH7" s="58">
        <v>1.4790000000000001</v>
      </c>
      <c r="BI7" s="58">
        <v>0.14999000000000001</v>
      </c>
      <c r="BJ7" s="58" t="s">
        <v>42</v>
      </c>
      <c r="BK7" s="58">
        <v>0.14999000000000001</v>
      </c>
      <c r="BL7" s="197">
        <f t="shared" si="4"/>
        <v>34.542696999999997</v>
      </c>
      <c r="BM7" s="146">
        <v>10944.459949488151</v>
      </c>
      <c r="BN7" s="20">
        <v>3089.4720860816437</v>
      </c>
      <c r="BO7" s="20">
        <v>178.07736109802502</v>
      </c>
      <c r="BP7" s="20">
        <v>19313.599175829222</v>
      </c>
      <c r="BQ7" s="20">
        <v>1876.2278505425093</v>
      </c>
      <c r="BR7" s="20">
        <v>11022.304895330251</v>
      </c>
      <c r="BS7" s="20">
        <v>5.7096149569285632</v>
      </c>
      <c r="BT7" s="20">
        <v>9.6783848491391726</v>
      </c>
      <c r="BU7" s="20">
        <v>154.44942178810817</v>
      </c>
      <c r="BV7" s="20">
        <v>1.1993937312358354</v>
      </c>
      <c r="BW7" s="20">
        <v>5.1521843895406167</v>
      </c>
      <c r="BX7" s="20">
        <v>90.274457385854859</v>
      </c>
      <c r="BY7" s="147">
        <v>130.35010173119579</v>
      </c>
      <c r="BZ7" s="146" t="s">
        <v>42</v>
      </c>
      <c r="CA7" s="20" t="s">
        <v>42</v>
      </c>
      <c r="CB7" s="20" t="s">
        <v>42</v>
      </c>
      <c r="CC7" s="20" t="s">
        <v>42</v>
      </c>
      <c r="CD7" s="20" t="s">
        <v>42</v>
      </c>
      <c r="CE7" s="20" t="s">
        <v>42</v>
      </c>
      <c r="CF7" s="20" t="s">
        <v>42</v>
      </c>
      <c r="CG7" s="20" t="s">
        <v>42</v>
      </c>
      <c r="CH7" s="20" t="s">
        <v>42</v>
      </c>
      <c r="CI7" s="20" t="s">
        <v>42</v>
      </c>
      <c r="CJ7" s="20" t="s">
        <v>42</v>
      </c>
      <c r="CK7" s="147" t="s">
        <v>42</v>
      </c>
      <c r="CL7" s="146">
        <v>10944.459949488151</v>
      </c>
      <c r="CM7" s="20">
        <v>3089.4720860816437</v>
      </c>
      <c r="CN7" s="20">
        <v>178.07736109802502</v>
      </c>
      <c r="CO7" s="20">
        <v>19313.599175829222</v>
      </c>
      <c r="CP7" s="20">
        <v>1876.2278505425093</v>
      </c>
      <c r="CQ7" s="20">
        <v>11022.304895330251</v>
      </c>
      <c r="CR7" s="20">
        <v>5.7096149569285632</v>
      </c>
      <c r="CS7" s="20">
        <v>9.6783848491391726</v>
      </c>
      <c r="CT7" s="20">
        <v>154.44942178810817</v>
      </c>
      <c r="CU7" s="20">
        <v>1.1993937312358354</v>
      </c>
      <c r="CV7" s="20">
        <v>5.1521843895406167</v>
      </c>
      <c r="CW7" s="20">
        <v>90.274457385854859</v>
      </c>
      <c r="CX7" s="147">
        <v>130.35010173119579</v>
      </c>
    </row>
    <row r="8" spans="1:102">
      <c r="A8" s="7"/>
      <c r="B8" s="255">
        <v>6</v>
      </c>
      <c r="C8" s="263">
        <v>75</v>
      </c>
      <c r="D8" s="256" t="s">
        <v>42</v>
      </c>
      <c r="E8" s="255">
        <v>1</v>
      </c>
      <c r="F8" s="256">
        <v>0</v>
      </c>
      <c r="G8" s="146">
        <f t="shared" si="5"/>
        <v>62.715891999999968</v>
      </c>
      <c r="H8" s="147">
        <v>285.96444799999995</v>
      </c>
      <c r="I8" s="261" t="s">
        <v>42</v>
      </c>
      <c r="J8" s="180">
        <v>0.62638888888888888</v>
      </c>
      <c r="K8" s="24" t="s">
        <v>42</v>
      </c>
      <c r="L8" s="20">
        <v>10.4</v>
      </c>
      <c r="M8" s="20" t="s">
        <v>42</v>
      </c>
      <c r="N8" s="20">
        <v>10.4</v>
      </c>
      <c r="O8" s="20">
        <v>7.29</v>
      </c>
      <c r="P8" s="20" t="s">
        <v>42</v>
      </c>
      <c r="Q8" s="20">
        <v>7.29</v>
      </c>
      <c r="R8" s="20">
        <v>100.2</v>
      </c>
      <c r="S8" s="20" t="s">
        <v>42</v>
      </c>
      <c r="T8" s="20">
        <v>11.12</v>
      </c>
      <c r="U8" s="20" t="s">
        <v>42</v>
      </c>
      <c r="V8" s="147">
        <v>11.12</v>
      </c>
      <c r="W8" s="20">
        <v>14.61281</v>
      </c>
      <c r="X8" s="20" t="s">
        <v>42</v>
      </c>
      <c r="Y8" s="20">
        <v>0.14814333333333174</v>
      </c>
      <c r="Z8" s="20">
        <v>10.598616666666667</v>
      </c>
      <c r="AA8" s="20" t="s">
        <v>42</v>
      </c>
      <c r="AB8" s="20">
        <v>10.598616666666667</v>
      </c>
      <c r="AC8" s="24">
        <v>7.8700000000000436E-2</v>
      </c>
      <c r="AD8" s="20">
        <f t="shared" si="0"/>
        <v>4.0141933333333331</v>
      </c>
      <c r="AE8" s="20">
        <f t="shared" si="1"/>
        <v>4.0141933333333331</v>
      </c>
      <c r="AF8" s="20">
        <f t="shared" si="2"/>
        <v>0.16775022268572615</v>
      </c>
      <c r="AG8" s="20" t="s">
        <v>42</v>
      </c>
      <c r="AH8" s="233">
        <v>0.16472999999999999</v>
      </c>
      <c r="AI8" s="235" t="s">
        <v>42</v>
      </c>
      <c r="AJ8" s="234">
        <v>0.16472999999999999</v>
      </c>
      <c r="AK8" s="234">
        <v>1.4889999999999987E-2</v>
      </c>
      <c r="AL8" s="11">
        <v>2.4999999441206455E-3</v>
      </c>
      <c r="AM8" s="11" t="s">
        <v>42</v>
      </c>
      <c r="AN8" s="11">
        <v>7.1999998763203621E-3</v>
      </c>
      <c r="AO8" s="11" t="s">
        <v>42</v>
      </c>
      <c r="AP8" s="11">
        <v>1.7999999225139618E-2</v>
      </c>
      <c r="AQ8" s="11" t="s">
        <v>42</v>
      </c>
      <c r="AR8" s="11">
        <v>1.7999999225139618E-2</v>
      </c>
      <c r="AS8" s="17">
        <v>1.1970000000000001</v>
      </c>
      <c r="AT8" s="20" t="s">
        <v>42</v>
      </c>
      <c r="AU8" s="20">
        <v>1.1970000000000001</v>
      </c>
      <c r="AV8" s="53">
        <v>3.2499999999999799E-3</v>
      </c>
      <c r="AW8" s="20" t="s">
        <v>42</v>
      </c>
      <c r="AX8" s="17">
        <v>-107.30639862800689</v>
      </c>
      <c r="AY8" s="20" t="s">
        <v>42</v>
      </c>
      <c r="AZ8" s="20">
        <v>-107.30639862800689</v>
      </c>
      <c r="BA8" s="20">
        <v>-13.52106423043544</v>
      </c>
      <c r="BB8" s="20" t="s">
        <v>42</v>
      </c>
      <c r="BC8" s="20">
        <v>-13.52106423043544</v>
      </c>
      <c r="BD8" s="20">
        <f t="shared" si="3"/>
        <v>0.86211521547663494</v>
      </c>
      <c r="BE8" s="20" t="s">
        <v>42</v>
      </c>
      <c r="BF8" s="196">
        <v>1.516</v>
      </c>
      <c r="BG8" s="58" t="s">
        <v>42</v>
      </c>
      <c r="BH8" s="58">
        <v>1.516</v>
      </c>
      <c r="BI8" s="58">
        <v>0.1512</v>
      </c>
      <c r="BJ8" s="58" t="s">
        <v>42</v>
      </c>
      <c r="BK8" s="58">
        <v>0.1512</v>
      </c>
      <c r="BL8" s="197">
        <f t="shared" si="4"/>
        <v>34.821359999999999</v>
      </c>
      <c r="BM8" s="146">
        <v>10815.707114813231</v>
      </c>
      <c r="BN8" s="20">
        <v>3177.832263773053</v>
      </c>
      <c r="BO8" s="20">
        <v>201.83128621026171</v>
      </c>
      <c r="BP8" s="20">
        <v>19740.518633810345</v>
      </c>
      <c r="BQ8" s="20">
        <v>1884.1532647864333</v>
      </c>
      <c r="BR8" s="20">
        <v>11360.179932601062</v>
      </c>
      <c r="BS8" s="20">
        <v>6.7532590298448838</v>
      </c>
      <c r="BT8" s="20">
        <v>10.126604202704907</v>
      </c>
      <c r="BU8" s="20">
        <v>184.644319977083</v>
      </c>
      <c r="BV8" s="20">
        <v>2.9536131655193043</v>
      </c>
      <c r="BW8" s="20">
        <v>4.8198532234770912</v>
      </c>
      <c r="BX8" s="20">
        <v>92.838632358381901</v>
      </c>
      <c r="BY8" s="147">
        <v>133.09138477008761</v>
      </c>
      <c r="BZ8" s="146" t="s">
        <v>42</v>
      </c>
      <c r="CA8" s="20" t="s">
        <v>42</v>
      </c>
      <c r="CB8" s="20" t="s">
        <v>42</v>
      </c>
      <c r="CC8" s="20" t="s">
        <v>42</v>
      </c>
      <c r="CD8" s="20" t="s">
        <v>42</v>
      </c>
      <c r="CE8" s="20" t="s">
        <v>42</v>
      </c>
      <c r="CF8" s="20" t="s">
        <v>42</v>
      </c>
      <c r="CG8" s="20" t="s">
        <v>42</v>
      </c>
      <c r="CH8" s="20" t="s">
        <v>42</v>
      </c>
      <c r="CI8" s="20" t="s">
        <v>42</v>
      </c>
      <c r="CJ8" s="20" t="s">
        <v>42</v>
      </c>
      <c r="CK8" s="147" t="s">
        <v>42</v>
      </c>
      <c r="CL8" s="146">
        <v>10815.707114813231</v>
      </c>
      <c r="CM8" s="20">
        <v>3177.832263773053</v>
      </c>
      <c r="CN8" s="20">
        <v>201.83128621026171</v>
      </c>
      <c r="CO8" s="20">
        <v>19740.518633810345</v>
      </c>
      <c r="CP8" s="20">
        <v>1884.1532647864333</v>
      </c>
      <c r="CQ8" s="20">
        <v>11360.179932601062</v>
      </c>
      <c r="CR8" s="20">
        <v>6.7532590298448838</v>
      </c>
      <c r="CS8" s="20">
        <v>10.126604202704907</v>
      </c>
      <c r="CT8" s="20">
        <v>184.644319977083</v>
      </c>
      <c r="CU8" s="20">
        <v>2.9536131655193043</v>
      </c>
      <c r="CV8" s="20">
        <v>4.8198532234770912</v>
      </c>
      <c r="CW8" s="20">
        <v>92.838632358381901</v>
      </c>
      <c r="CX8" s="147">
        <v>133.09138477008761</v>
      </c>
    </row>
    <row r="9" spans="1:102">
      <c r="A9" s="7"/>
      <c r="B9" s="255">
        <v>7</v>
      </c>
      <c r="C9" s="263">
        <v>78</v>
      </c>
      <c r="D9" s="256" t="s">
        <v>42</v>
      </c>
      <c r="E9" s="255">
        <v>1</v>
      </c>
      <c r="F9" s="256">
        <v>0</v>
      </c>
      <c r="G9" s="146">
        <f t="shared" si="5"/>
        <v>52.784395000000018</v>
      </c>
      <c r="H9" s="147">
        <v>338.74884299999997</v>
      </c>
      <c r="I9" s="261">
        <v>3</v>
      </c>
      <c r="J9" s="180">
        <v>0.63194444444444442</v>
      </c>
      <c r="K9" s="24" t="s">
        <v>42</v>
      </c>
      <c r="L9" s="20">
        <v>9.9</v>
      </c>
      <c r="M9" s="20" t="s">
        <v>42</v>
      </c>
      <c r="N9" s="20">
        <v>9.9</v>
      </c>
      <c r="O9" s="20">
        <v>7.25</v>
      </c>
      <c r="P9" s="20" t="s">
        <v>42</v>
      </c>
      <c r="Q9" s="20">
        <v>7.25</v>
      </c>
      <c r="R9" s="20">
        <v>98.5</v>
      </c>
      <c r="S9" s="20" t="s">
        <v>42</v>
      </c>
      <c r="T9" s="20">
        <v>11.08</v>
      </c>
      <c r="U9" s="20" t="s">
        <v>42</v>
      </c>
      <c r="V9" s="147">
        <v>11.08</v>
      </c>
      <c r="W9" s="20">
        <v>14.94281</v>
      </c>
      <c r="X9" s="20" t="s">
        <v>42</v>
      </c>
      <c r="Y9" s="20">
        <v>0.14814333333333174</v>
      </c>
      <c r="Z9" s="20">
        <v>10.598616666666667</v>
      </c>
      <c r="AA9" s="20" t="s">
        <v>42</v>
      </c>
      <c r="AB9" s="20">
        <v>10.598616666666667</v>
      </c>
      <c r="AC9" s="24">
        <v>7.8700000000000436E-2</v>
      </c>
      <c r="AD9" s="20">
        <f t="shared" si="0"/>
        <v>4.3441933333333331</v>
      </c>
      <c r="AE9" s="20">
        <f t="shared" si="1"/>
        <v>4.3441933333333331</v>
      </c>
      <c r="AF9" s="20">
        <f t="shared" si="2"/>
        <v>0.16775022268572615</v>
      </c>
      <c r="AG9" s="20" t="s">
        <v>42</v>
      </c>
      <c r="AH9" s="233">
        <v>0.17735000000000001</v>
      </c>
      <c r="AI9" s="235" t="s">
        <v>42</v>
      </c>
      <c r="AJ9" s="234">
        <v>0.17735000000000001</v>
      </c>
      <c r="AK9" s="234">
        <v>1.4899999999999636E-3</v>
      </c>
      <c r="AL9" s="11">
        <v>5.1399998366832733E-2</v>
      </c>
      <c r="AM9" s="11" t="s">
        <v>42</v>
      </c>
      <c r="AN9" s="11">
        <v>4.3999999761581421E-3</v>
      </c>
      <c r="AO9" s="11" t="s">
        <v>42</v>
      </c>
      <c r="AP9" s="11">
        <v>1.7799999564886093E-2</v>
      </c>
      <c r="AQ9" s="11" t="s">
        <v>42</v>
      </c>
      <c r="AR9" s="11">
        <v>1.7799999564886093E-2</v>
      </c>
      <c r="AS9" s="17">
        <v>1.2195</v>
      </c>
      <c r="AT9" s="20" t="s">
        <v>42</v>
      </c>
      <c r="AU9" s="20">
        <v>1.2195</v>
      </c>
      <c r="AV9" s="53">
        <v>3.2499999999999799E-3</v>
      </c>
      <c r="AW9" s="20" t="s">
        <v>42</v>
      </c>
      <c r="AX9" s="17">
        <v>-108.86227246913404</v>
      </c>
      <c r="AY9" s="20" t="s">
        <v>42</v>
      </c>
      <c r="AZ9" s="20">
        <v>-108.86227246913404</v>
      </c>
      <c r="BA9" s="20">
        <v>-13.890780874275404</v>
      </c>
      <c r="BB9" s="20" t="s">
        <v>42</v>
      </c>
      <c r="BC9" s="20">
        <v>-13.890780874275404</v>
      </c>
      <c r="BD9" s="20">
        <f t="shared" si="3"/>
        <v>2.2639745250691874</v>
      </c>
      <c r="BE9" s="20" t="s">
        <v>42</v>
      </c>
      <c r="BF9" s="196">
        <v>1.49</v>
      </c>
      <c r="BG9" s="58" t="s">
        <v>42</v>
      </c>
      <c r="BH9" s="58">
        <v>1.49</v>
      </c>
      <c r="BI9" s="58">
        <v>0.15662000000000001</v>
      </c>
      <c r="BJ9" s="58" t="s">
        <v>42</v>
      </c>
      <c r="BK9" s="58">
        <v>0.15662000000000001</v>
      </c>
      <c r="BL9" s="197">
        <f t="shared" si="4"/>
        <v>36.069586000000001</v>
      </c>
      <c r="BM9" s="146">
        <v>10697.576965178701</v>
      </c>
      <c r="BN9" s="20">
        <v>3055.1493079277407</v>
      </c>
      <c r="BO9" s="20">
        <v>159.4219586587304</v>
      </c>
      <c r="BP9" s="20">
        <v>18835.533035276643</v>
      </c>
      <c r="BQ9" s="20">
        <v>1824.9381670732264</v>
      </c>
      <c r="BR9" s="20">
        <v>10925.806157868357</v>
      </c>
      <c r="BS9" s="20">
        <v>5.8643807523642932</v>
      </c>
      <c r="BT9" s="20">
        <v>6.9638211319934662</v>
      </c>
      <c r="BU9" s="20">
        <v>158.09892218471799</v>
      </c>
      <c r="BV9" s="20">
        <v>2.3880595669745182</v>
      </c>
      <c r="BW9" s="20">
        <v>3.0327768557516723</v>
      </c>
      <c r="BX9" s="20">
        <v>89.143288121001774</v>
      </c>
      <c r="BY9" s="147">
        <v>124.69359412665921</v>
      </c>
      <c r="BZ9" s="146" t="s">
        <v>42</v>
      </c>
      <c r="CA9" s="20" t="s">
        <v>42</v>
      </c>
      <c r="CB9" s="20" t="s">
        <v>42</v>
      </c>
      <c r="CC9" s="20" t="s">
        <v>42</v>
      </c>
      <c r="CD9" s="20" t="s">
        <v>42</v>
      </c>
      <c r="CE9" s="20" t="s">
        <v>42</v>
      </c>
      <c r="CF9" s="20" t="s">
        <v>42</v>
      </c>
      <c r="CG9" s="20" t="s">
        <v>42</v>
      </c>
      <c r="CH9" s="20" t="s">
        <v>42</v>
      </c>
      <c r="CI9" s="20" t="s">
        <v>42</v>
      </c>
      <c r="CJ9" s="20" t="s">
        <v>42</v>
      </c>
      <c r="CK9" s="147" t="s">
        <v>42</v>
      </c>
      <c r="CL9" s="146">
        <v>10697.576965178701</v>
      </c>
      <c r="CM9" s="20">
        <v>3055.1493079277407</v>
      </c>
      <c r="CN9" s="20">
        <v>159.4219586587304</v>
      </c>
      <c r="CO9" s="20">
        <v>18835.533035276643</v>
      </c>
      <c r="CP9" s="20">
        <v>1824.9381670732264</v>
      </c>
      <c r="CQ9" s="20">
        <v>10925.806157868357</v>
      </c>
      <c r="CR9" s="20">
        <v>5.8643807523642932</v>
      </c>
      <c r="CS9" s="20">
        <v>6.9638211319934662</v>
      </c>
      <c r="CT9" s="20">
        <v>158.09892218471799</v>
      </c>
      <c r="CU9" s="20">
        <v>2.3880595669745182</v>
      </c>
      <c r="CV9" s="20">
        <v>3.0327768557516723</v>
      </c>
      <c r="CW9" s="20">
        <v>89.143288121001774</v>
      </c>
      <c r="CX9" s="147">
        <v>124.69359412665921</v>
      </c>
    </row>
    <row r="10" spans="1:102">
      <c r="A10" s="7"/>
      <c r="B10" s="255">
        <v>8</v>
      </c>
      <c r="C10" s="263">
        <v>79</v>
      </c>
      <c r="D10" s="256" t="s">
        <v>42</v>
      </c>
      <c r="E10" s="255">
        <v>1</v>
      </c>
      <c r="F10" s="256">
        <v>0</v>
      </c>
      <c r="G10" s="146">
        <f t="shared" si="5"/>
        <v>48.526171999999974</v>
      </c>
      <c r="H10" s="147">
        <v>387.27501499999994</v>
      </c>
      <c r="I10" s="261" t="s">
        <v>42</v>
      </c>
      <c r="J10" s="180">
        <v>0.63541666666666663</v>
      </c>
      <c r="K10" s="24" t="s">
        <v>42</v>
      </c>
      <c r="L10" s="20">
        <v>9.9</v>
      </c>
      <c r="M10" s="20" t="s">
        <v>42</v>
      </c>
      <c r="N10" s="20">
        <v>9.9</v>
      </c>
      <c r="O10" s="20">
        <v>7.09</v>
      </c>
      <c r="P10" s="20" t="s">
        <v>42</v>
      </c>
      <c r="Q10" s="20">
        <v>7.09</v>
      </c>
      <c r="R10" s="20">
        <v>98.9</v>
      </c>
      <c r="S10" s="20" t="s">
        <v>42</v>
      </c>
      <c r="T10" s="20">
        <v>11.16</v>
      </c>
      <c r="U10" s="20" t="s">
        <v>42</v>
      </c>
      <c r="V10" s="147">
        <v>11.16</v>
      </c>
      <c r="W10" s="20">
        <v>14.52281</v>
      </c>
      <c r="X10" s="20" t="s">
        <v>42</v>
      </c>
      <c r="Y10" s="20">
        <v>0.14814333333333174</v>
      </c>
      <c r="Z10" s="20">
        <v>9.6246166666666664</v>
      </c>
      <c r="AA10" s="20" t="s">
        <v>42</v>
      </c>
      <c r="AB10" s="20">
        <v>9.6246166666666664</v>
      </c>
      <c r="AC10" s="24">
        <v>7.8700000000000436E-2</v>
      </c>
      <c r="AD10" s="20">
        <f t="shared" si="0"/>
        <v>4.8981933333333334</v>
      </c>
      <c r="AE10" s="20">
        <f t="shared" si="1"/>
        <v>4.8981933333333334</v>
      </c>
      <c r="AF10" s="20">
        <f t="shared" si="2"/>
        <v>0.16775022268572615</v>
      </c>
      <c r="AG10" s="20" t="s">
        <v>42</v>
      </c>
      <c r="AH10" s="233">
        <v>0.19585</v>
      </c>
      <c r="AI10" s="235" t="s">
        <v>42</v>
      </c>
      <c r="AJ10" s="234">
        <v>0.19585</v>
      </c>
      <c r="AK10" s="234">
        <v>1.4899999999999636E-3</v>
      </c>
      <c r="AL10" s="11">
        <v>3.7000000011175871E-3</v>
      </c>
      <c r="AM10" s="11" t="s">
        <v>42</v>
      </c>
      <c r="AN10" s="11">
        <v>5.4999999701976776E-3</v>
      </c>
      <c r="AO10" s="11" t="s">
        <v>42</v>
      </c>
      <c r="AP10" s="11">
        <v>1.6499999910593033E-2</v>
      </c>
      <c r="AQ10" s="11" t="s">
        <v>42</v>
      </c>
      <c r="AR10" s="11">
        <v>1.6499999910593033E-2</v>
      </c>
      <c r="AS10" s="17">
        <v>1.2309000000000001</v>
      </c>
      <c r="AT10" s="20" t="s">
        <v>42</v>
      </c>
      <c r="AU10" s="20">
        <v>1.2309000000000001</v>
      </c>
      <c r="AV10" s="53">
        <v>3.2499999999999799E-3</v>
      </c>
      <c r="AW10" s="20" t="s">
        <v>42</v>
      </c>
      <c r="AX10" s="17">
        <v>-110.14886589983384</v>
      </c>
      <c r="AY10" s="20" t="s">
        <v>42</v>
      </c>
      <c r="AZ10" s="20">
        <v>-110.14886589983384</v>
      </c>
      <c r="BA10" s="20">
        <v>-14.305690007943122</v>
      </c>
      <c r="BB10" s="20" t="s">
        <v>42</v>
      </c>
      <c r="BC10" s="20">
        <v>-14.305690007943122</v>
      </c>
      <c r="BD10" s="20">
        <f t="shared" si="3"/>
        <v>4.2966541637111391</v>
      </c>
      <c r="BE10" s="20" t="s">
        <v>42</v>
      </c>
      <c r="BF10" s="196">
        <v>1.4790000000000001</v>
      </c>
      <c r="BG10" s="58" t="s">
        <v>42</v>
      </c>
      <c r="BH10" s="58">
        <v>1.4790000000000001</v>
      </c>
      <c r="BI10" s="58">
        <v>0.14591999999999999</v>
      </c>
      <c r="BJ10" s="58" t="s">
        <v>42</v>
      </c>
      <c r="BK10" s="58">
        <v>0.14591999999999999</v>
      </c>
      <c r="BL10" s="197">
        <f t="shared" si="4"/>
        <v>33.605376</v>
      </c>
      <c r="BM10" s="146">
        <v>10714.574355666722</v>
      </c>
      <c r="BN10" s="20">
        <v>3055.482347215614</v>
      </c>
      <c r="BO10" s="20">
        <v>163.34907789226259</v>
      </c>
      <c r="BP10" s="20">
        <v>19312.486718335495</v>
      </c>
      <c r="BQ10" s="20">
        <v>1812.9837554592907</v>
      </c>
      <c r="BR10" s="20">
        <v>10816.560235560017</v>
      </c>
      <c r="BS10" s="20">
        <v>5.738448406163271</v>
      </c>
      <c r="BT10" s="20">
        <v>9.6759548740964973</v>
      </c>
      <c r="BU10" s="20">
        <v>170.71411209639086</v>
      </c>
      <c r="BV10" s="20">
        <v>3.1942912687856722</v>
      </c>
      <c r="BW10" s="20">
        <v>1.7719242736362641</v>
      </c>
      <c r="BX10" s="20">
        <v>88.373935311840114</v>
      </c>
      <c r="BY10" s="147">
        <v>126.23516728684487</v>
      </c>
      <c r="BZ10" s="146" t="s">
        <v>42</v>
      </c>
      <c r="CA10" s="20" t="s">
        <v>42</v>
      </c>
      <c r="CB10" s="20" t="s">
        <v>42</v>
      </c>
      <c r="CC10" s="20" t="s">
        <v>42</v>
      </c>
      <c r="CD10" s="20" t="s">
        <v>42</v>
      </c>
      <c r="CE10" s="20" t="s">
        <v>42</v>
      </c>
      <c r="CF10" s="20" t="s">
        <v>42</v>
      </c>
      <c r="CG10" s="20" t="s">
        <v>42</v>
      </c>
      <c r="CH10" s="20" t="s">
        <v>42</v>
      </c>
      <c r="CI10" s="20" t="s">
        <v>42</v>
      </c>
      <c r="CJ10" s="20" t="s">
        <v>42</v>
      </c>
      <c r="CK10" s="147" t="s">
        <v>42</v>
      </c>
      <c r="CL10" s="146">
        <v>10714.574355666722</v>
      </c>
      <c r="CM10" s="20">
        <v>3055.482347215614</v>
      </c>
      <c r="CN10" s="20">
        <v>163.34907789226259</v>
      </c>
      <c r="CO10" s="20">
        <v>19312.486718335495</v>
      </c>
      <c r="CP10" s="20">
        <v>1812.9837554592907</v>
      </c>
      <c r="CQ10" s="20">
        <v>10816.560235560017</v>
      </c>
      <c r="CR10" s="20">
        <v>5.738448406163271</v>
      </c>
      <c r="CS10" s="20">
        <v>9.6759548740964973</v>
      </c>
      <c r="CT10" s="20">
        <v>170.71411209639086</v>
      </c>
      <c r="CU10" s="20">
        <v>3.1942912687856722</v>
      </c>
      <c r="CV10" s="20">
        <v>1.7719242736362641</v>
      </c>
      <c r="CW10" s="20">
        <v>88.373935311840114</v>
      </c>
      <c r="CX10" s="147">
        <v>126.23516728684487</v>
      </c>
    </row>
    <row r="11" spans="1:102">
      <c r="A11" s="7"/>
      <c r="B11" s="255">
        <v>9</v>
      </c>
      <c r="C11" s="263">
        <v>74</v>
      </c>
      <c r="D11" s="256" t="s">
        <v>42</v>
      </c>
      <c r="E11" s="255">
        <v>1</v>
      </c>
      <c r="F11" s="256">
        <v>0</v>
      </c>
      <c r="G11" s="146">
        <f t="shared" si="5"/>
        <v>40.872702000000004</v>
      </c>
      <c r="H11" s="147">
        <v>428.14771699999994</v>
      </c>
      <c r="I11" s="261">
        <v>4</v>
      </c>
      <c r="J11" s="180">
        <v>0.67708333333333304</v>
      </c>
      <c r="K11" s="24" t="s">
        <v>42</v>
      </c>
      <c r="L11" s="20">
        <v>9.6999999999999993</v>
      </c>
      <c r="M11" s="20" t="s">
        <v>42</v>
      </c>
      <c r="N11" s="20">
        <v>9.6999999999999993</v>
      </c>
      <c r="O11" s="20">
        <v>7.17</v>
      </c>
      <c r="P11" s="20" t="s">
        <v>42</v>
      </c>
      <c r="Q11" s="20">
        <v>7.17</v>
      </c>
      <c r="R11" s="20">
        <v>98.9</v>
      </c>
      <c r="S11" s="20" t="s">
        <v>42</v>
      </c>
      <c r="T11" s="20">
        <v>11.19</v>
      </c>
      <c r="U11" s="20" t="s">
        <v>42</v>
      </c>
      <c r="V11" s="147">
        <v>11.19</v>
      </c>
      <c r="W11" s="20">
        <v>14.36281</v>
      </c>
      <c r="X11" s="20" t="s">
        <v>42</v>
      </c>
      <c r="Y11" s="20">
        <v>0.14814333333333174</v>
      </c>
      <c r="Z11" s="20">
        <v>10.608616666666666</v>
      </c>
      <c r="AA11" s="20" t="s">
        <v>42</v>
      </c>
      <c r="AB11" s="20">
        <v>10.608616666666666</v>
      </c>
      <c r="AC11" s="24">
        <v>7.8700000000000436E-2</v>
      </c>
      <c r="AD11" s="20">
        <f t="shared" si="0"/>
        <v>3.7541933333333333</v>
      </c>
      <c r="AE11" s="20">
        <f t="shared" si="1"/>
        <v>3.7541933333333333</v>
      </c>
      <c r="AF11" s="20">
        <f t="shared" si="2"/>
        <v>0.16775022268572615</v>
      </c>
      <c r="AG11" s="20" t="s">
        <v>42</v>
      </c>
      <c r="AH11" s="236">
        <v>0.17152999999999999</v>
      </c>
      <c r="AI11" s="235" t="s">
        <v>42</v>
      </c>
      <c r="AJ11" s="234">
        <v>0.17152999999999999</v>
      </c>
      <c r="AK11" s="234">
        <v>1.4889999999999987E-2</v>
      </c>
      <c r="AL11" s="11">
        <v>5.7000000961124897E-3</v>
      </c>
      <c r="AM11" s="11" t="s">
        <v>42</v>
      </c>
      <c r="AN11" s="11">
        <v>8.500000461935997E-3</v>
      </c>
      <c r="AO11" s="11" t="s">
        <v>42</v>
      </c>
      <c r="AP11" s="11">
        <v>1.1599999852478504E-2</v>
      </c>
      <c r="AQ11" s="11" t="s">
        <v>42</v>
      </c>
      <c r="AR11" s="11">
        <v>1.1599999852478504E-2</v>
      </c>
      <c r="AS11" s="17">
        <v>1.1861999999999999</v>
      </c>
      <c r="AT11" s="20" t="s">
        <v>42</v>
      </c>
      <c r="AU11" s="20">
        <v>1.1861999999999999</v>
      </c>
      <c r="AV11" s="53">
        <v>3.2499999999999799E-3</v>
      </c>
      <c r="AW11" s="20" t="s">
        <v>42</v>
      </c>
      <c r="AX11" s="17">
        <v>-108.06133993820423</v>
      </c>
      <c r="AY11" s="20" t="s">
        <v>42</v>
      </c>
      <c r="AZ11" s="20">
        <v>-108.06133993820423</v>
      </c>
      <c r="BA11" s="20">
        <v>-13.856764513801595</v>
      </c>
      <c r="BB11" s="20" t="s">
        <v>42</v>
      </c>
      <c r="BC11" s="20">
        <v>-13.856764513801595</v>
      </c>
      <c r="BD11" s="20">
        <f t="shared" si="3"/>
        <v>2.7927761722085336</v>
      </c>
      <c r="BE11" s="20" t="s">
        <v>42</v>
      </c>
      <c r="BF11" s="196">
        <v>1.5329999999999999</v>
      </c>
      <c r="BG11" s="58" t="s">
        <v>42</v>
      </c>
      <c r="BH11" s="58">
        <v>1.5329999999999999</v>
      </c>
      <c r="BI11" s="58">
        <v>0.14807000000000001</v>
      </c>
      <c r="BJ11" s="58" t="s">
        <v>42</v>
      </c>
      <c r="BK11" s="58">
        <v>0.14807000000000001</v>
      </c>
      <c r="BL11" s="197">
        <f t="shared" si="4"/>
        <v>34.100521000000001</v>
      </c>
      <c r="BM11" s="146">
        <v>10496.479352625684</v>
      </c>
      <c r="BN11" s="20">
        <v>3067.1550492608476</v>
      </c>
      <c r="BO11" s="20">
        <v>231.05211290838145</v>
      </c>
      <c r="BP11" s="20">
        <v>18911.024394646662</v>
      </c>
      <c r="BQ11" s="20">
        <v>1828.660031167547</v>
      </c>
      <c r="BR11" s="20">
        <v>10488.328739153843</v>
      </c>
      <c r="BS11" s="20">
        <v>8.3369886792830137</v>
      </c>
      <c r="BT11" s="20">
        <v>11.636225720327605</v>
      </c>
      <c r="BU11" s="20">
        <v>181.93540646985085</v>
      </c>
      <c r="BV11" s="20">
        <v>3.5086975257827642</v>
      </c>
      <c r="BW11" s="20">
        <v>15.638966794851912</v>
      </c>
      <c r="BX11" s="20">
        <v>86.47082122591614</v>
      </c>
      <c r="BY11" s="147">
        <v>133.88973808139613</v>
      </c>
      <c r="BZ11" s="146" t="s">
        <v>42</v>
      </c>
      <c r="CA11" s="20" t="s">
        <v>42</v>
      </c>
      <c r="CB11" s="20" t="s">
        <v>42</v>
      </c>
      <c r="CC11" s="20" t="s">
        <v>42</v>
      </c>
      <c r="CD11" s="20" t="s">
        <v>42</v>
      </c>
      <c r="CE11" s="20" t="s">
        <v>42</v>
      </c>
      <c r="CF11" s="20" t="s">
        <v>42</v>
      </c>
      <c r="CG11" s="20" t="s">
        <v>42</v>
      </c>
      <c r="CH11" s="20" t="s">
        <v>42</v>
      </c>
      <c r="CI11" s="20" t="s">
        <v>42</v>
      </c>
      <c r="CJ11" s="20" t="s">
        <v>42</v>
      </c>
      <c r="CK11" s="147" t="s">
        <v>42</v>
      </c>
      <c r="CL11" s="146">
        <v>10496.479352625684</v>
      </c>
      <c r="CM11" s="20">
        <v>3067.1550492608476</v>
      </c>
      <c r="CN11" s="20">
        <v>231.05211290838145</v>
      </c>
      <c r="CO11" s="20">
        <v>18911.024394646662</v>
      </c>
      <c r="CP11" s="20">
        <v>1828.660031167547</v>
      </c>
      <c r="CQ11" s="20">
        <v>10488.328739153843</v>
      </c>
      <c r="CR11" s="20">
        <v>8.3369886792830137</v>
      </c>
      <c r="CS11" s="20">
        <v>11.636225720327605</v>
      </c>
      <c r="CT11" s="20">
        <v>181.93540646985085</v>
      </c>
      <c r="CU11" s="20">
        <v>3.5086975257827642</v>
      </c>
      <c r="CV11" s="20">
        <v>15.638966794851912</v>
      </c>
      <c r="CW11" s="20">
        <v>86.47082122591614</v>
      </c>
      <c r="CX11" s="147">
        <v>133.88973808139613</v>
      </c>
    </row>
    <row r="12" spans="1:102">
      <c r="A12" s="7"/>
      <c r="B12" s="255">
        <v>10</v>
      </c>
      <c r="C12" s="263">
        <v>83</v>
      </c>
      <c r="D12" s="256" t="s">
        <v>42</v>
      </c>
      <c r="E12" s="255">
        <v>1</v>
      </c>
      <c r="F12" s="256">
        <v>0</v>
      </c>
      <c r="G12" s="146">
        <f t="shared" si="5"/>
        <v>48.702007999999978</v>
      </c>
      <c r="H12" s="147">
        <v>476.84972499999992</v>
      </c>
      <c r="I12" s="261" t="s">
        <v>42</v>
      </c>
      <c r="J12" s="180">
        <v>0.71875</v>
      </c>
      <c r="K12" s="24" t="s">
        <v>42</v>
      </c>
      <c r="L12" s="20">
        <v>9.6</v>
      </c>
      <c r="M12" s="20" t="s">
        <v>42</v>
      </c>
      <c r="N12" s="20">
        <v>9.6</v>
      </c>
      <c r="O12" s="20">
        <v>7.01</v>
      </c>
      <c r="P12" s="20" t="s">
        <v>42</v>
      </c>
      <c r="Q12" s="20">
        <v>7.01</v>
      </c>
      <c r="R12" s="20">
        <v>98.9</v>
      </c>
      <c r="S12" s="20" t="s">
        <v>42</v>
      </c>
      <c r="T12" s="20">
        <v>11.24</v>
      </c>
      <c r="U12" s="20" t="s">
        <v>42</v>
      </c>
      <c r="V12" s="147">
        <v>11.24</v>
      </c>
      <c r="W12" s="20">
        <v>13.642809999999999</v>
      </c>
      <c r="X12" s="20" t="s">
        <v>42</v>
      </c>
      <c r="Y12" s="20">
        <v>0.14814333333333174</v>
      </c>
      <c r="Z12" s="20">
        <v>10.148616666666666</v>
      </c>
      <c r="AA12" s="20" t="s">
        <v>42</v>
      </c>
      <c r="AB12" s="20">
        <v>10.148616666666666</v>
      </c>
      <c r="AC12" s="24">
        <v>0.2522000000000002</v>
      </c>
      <c r="AD12" s="20">
        <f t="shared" si="0"/>
        <v>3.4941933333333335</v>
      </c>
      <c r="AE12" s="20">
        <f t="shared" si="1"/>
        <v>3.4941933333333335</v>
      </c>
      <c r="AF12" s="20">
        <f t="shared" si="2"/>
        <v>0.29249151647716337</v>
      </c>
      <c r="AG12" s="20" t="s">
        <v>42</v>
      </c>
      <c r="AH12" s="233">
        <v>0.17935000000000001</v>
      </c>
      <c r="AI12" s="235" t="s">
        <v>42</v>
      </c>
      <c r="AJ12" s="234">
        <v>0.17935000000000001</v>
      </c>
      <c r="AK12" s="234">
        <v>1.4899999999999636E-3</v>
      </c>
      <c r="AL12" s="11">
        <v>2.5656810030341148E-3</v>
      </c>
      <c r="AM12" s="11" t="s">
        <v>42</v>
      </c>
      <c r="AN12" s="11">
        <v>6.8999999202787876E-3</v>
      </c>
      <c r="AO12" s="11" t="s">
        <v>42</v>
      </c>
      <c r="AP12" s="11">
        <v>2.8000000864267349E-2</v>
      </c>
      <c r="AQ12" s="11" t="s">
        <v>42</v>
      </c>
      <c r="AR12" s="11">
        <v>2.8000000864267349E-2</v>
      </c>
      <c r="AS12" s="17">
        <v>1.2353000000000001</v>
      </c>
      <c r="AT12" s="20" t="s">
        <v>42</v>
      </c>
      <c r="AU12" s="20">
        <v>1.2353000000000001</v>
      </c>
      <c r="AV12" s="53">
        <v>8.3999999999999908E-3</v>
      </c>
      <c r="AW12" s="20" t="s">
        <v>42</v>
      </c>
      <c r="AX12" s="17">
        <v>-106.87418315325363</v>
      </c>
      <c r="AY12" s="20" t="s">
        <v>42</v>
      </c>
      <c r="AZ12" s="20">
        <v>-106.87418315325363</v>
      </c>
      <c r="BA12" s="20">
        <v>-13.021233141172205</v>
      </c>
      <c r="BB12" s="20" t="s">
        <v>42</v>
      </c>
      <c r="BC12" s="20">
        <v>-13.021233141172205</v>
      </c>
      <c r="BD12" s="20">
        <f t="shared" si="3"/>
        <v>-2.7043180238759845</v>
      </c>
      <c r="BE12" s="20" t="s">
        <v>42</v>
      </c>
      <c r="BF12" s="196">
        <v>1.484</v>
      </c>
      <c r="BG12" s="58" t="s">
        <v>42</v>
      </c>
      <c r="BH12" s="58">
        <v>1.484</v>
      </c>
      <c r="BI12" s="58">
        <v>0.15023</v>
      </c>
      <c r="BJ12" s="58" t="s">
        <v>42</v>
      </c>
      <c r="BK12" s="58">
        <v>0.15023</v>
      </c>
      <c r="BL12" s="197">
        <f t="shared" si="4"/>
        <v>34.597968999999999</v>
      </c>
      <c r="BM12" s="146">
        <v>10714.055787791007</v>
      </c>
      <c r="BN12" s="20">
        <v>2984.5448640150084</v>
      </c>
      <c r="BO12" s="20">
        <v>196.72475764577143</v>
      </c>
      <c r="BP12" s="20">
        <v>19364.6832111486</v>
      </c>
      <c r="BQ12" s="20">
        <v>1873.9442082711453</v>
      </c>
      <c r="BR12" s="20">
        <v>10590.573195043278</v>
      </c>
      <c r="BS12" s="20">
        <v>5.5930417037497895</v>
      </c>
      <c r="BT12" s="20">
        <v>7.6556570044055157</v>
      </c>
      <c r="BU12" s="20">
        <v>166.06724870190388</v>
      </c>
      <c r="BV12" s="20">
        <v>3.8053363129451507</v>
      </c>
      <c r="BW12" s="20">
        <v>4.2017264033382737</v>
      </c>
      <c r="BX12" s="20">
        <v>82.579484731526506</v>
      </c>
      <c r="BY12" s="147">
        <v>140.55001700103008</v>
      </c>
      <c r="BZ12" s="146" t="s">
        <v>42</v>
      </c>
      <c r="CA12" s="20" t="s">
        <v>42</v>
      </c>
      <c r="CB12" s="20" t="s">
        <v>42</v>
      </c>
      <c r="CC12" s="20" t="s">
        <v>42</v>
      </c>
      <c r="CD12" s="20" t="s">
        <v>42</v>
      </c>
      <c r="CE12" s="20" t="s">
        <v>42</v>
      </c>
      <c r="CF12" s="20" t="s">
        <v>42</v>
      </c>
      <c r="CG12" s="20" t="s">
        <v>42</v>
      </c>
      <c r="CH12" s="20" t="s">
        <v>42</v>
      </c>
      <c r="CI12" s="20" t="s">
        <v>42</v>
      </c>
      <c r="CJ12" s="20" t="s">
        <v>42</v>
      </c>
      <c r="CK12" s="147" t="s">
        <v>42</v>
      </c>
      <c r="CL12" s="146">
        <v>10714.055787791007</v>
      </c>
      <c r="CM12" s="20">
        <v>2984.5448640150084</v>
      </c>
      <c r="CN12" s="20">
        <v>196.72475764577143</v>
      </c>
      <c r="CO12" s="20">
        <v>19364.6832111486</v>
      </c>
      <c r="CP12" s="20">
        <v>1873.9442082711453</v>
      </c>
      <c r="CQ12" s="20">
        <v>10590.573195043278</v>
      </c>
      <c r="CR12" s="20">
        <v>5.5930417037497895</v>
      </c>
      <c r="CS12" s="20">
        <v>7.6556570044055157</v>
      </c>
      <c r="CT12" s="20">
        <v>166.06724870190388</v>
      </c>
      <c r="CU12" s="20">
        <v>3.8053363129451507</v>
      </c>
      <c r="CV12" s="20">
        <v>4.2017264033382737</v>
      </c>
      <c r="CW12" s="20">
        <v>82.579484731526506</v>
      </c>
      <c r="CX12" s="147">
        <v>140.55001700103008</v>
      </c>
    </row>
    <row r="13" spans="1:102">
      <c r="A13" s="7"/>
      <c r="B13" s="255">
        <v>11</v>
      </c>
      <c r="C13" s="263">
        <v>73</v>
      </c>
      <c r="D13" s="256" t="s">
        <v>42</v>
      </c>
      <c r="E13" s="255">
        <v>1</v>
      </c>
      <c r="F13" s="256">
        <v>0</v>
      </c>
      <c r="G13" s="146">
        <f t="shared" si="5"/>
        <v>46.738623999999959</v>
      </c>
      <c r="H13" s="147">
        <v>523.58834899999988</v>
      </c>
      <c r="I13" s="261">
        <v>3</v>
      </c>
      <c r="J13" s="180">
        <v>0.76041666666666696</v>
      </c>
      <c r="K13" s="24" t="s">
        <v>42</v>
      </c>
      <c r="L13" s="20">
        <v>9.6</v>
      </c>
      <c r="M13" s="20" t="s">
        <v>42</v>
      </c>
      <c r="N13" s="20">
        <v>9.6</v>
      </c>
      <c r="O13" s="20">
        <v>6.89</v>
      </c>
      <c r="P13" s="20" t="s">
        <v>42</v>
      </c>
      <c r="Q13" s="20">
        <v>6.89</v>
      </c>
      <c r="R13" s="20">
        <v>96.7</v>
      </c>
      <c r="S13" s="20" t="s">
        <v>42</v>
      </c>
      <c r="T13" s="20">
        <v>10.98</v>
      </c>
      <c r="U13" s="20" t="s">
        <v>42</v>
      </c>
      <c r="V13" s="147">
        <v>10.98</v>
      </c>
      <c r="W13" s="20">
        <v>14.052809999999999</v>
      </c>
      <c r="X13" s="20" t="s">
        <v>42</v>
      </c>
      <c r="Y13" s="20">
        <v>0.14814333333333174</v>
      </c>
      <c r="Z13" s="20">
        <v>10.248616666666667</v>
      </c>
      <c r="AA13" s="20" t="s">
        <v>42</v>
      </c>
      <c r="AB13" s="20">
        <v>10.248616666666667</v>
      </c>
      <c r="AC13" s="24">
        <v>7.8700000000000436E-2</v>
      </c>
      <c r="AD13" s="20">
        <f t="shared" si="0"/>
        <v>3.8041933333333322</v>
      </c>
      <c r="AE13" s="20">
        <f t="shared" si="1"/>
        <v>3.8041933333333322</v>
      </c>
      <c r="AF13" s="20">
        <f t="shared" si="2"/>
        <v>0.16775022268572615</v>
      </c>
      <c r="AG13" s="20" t="s">
        <v>42</v>
      </c>
      <c r="AH13" s="233">
        <v>0.15412999999999999</v>
      </c>
      <c r="AI13" s="235" t="s">
        <v>42</v>
      </c>
      <c r="AJ13" s="234">
        <v>0.15412999999999999</v>
      </c>
      <c r="AK13" s="234">
        <v>1.4889999999999987E-2</v>
      </c>
      <c r="AL13" s="11">
        <v>3.1000000890344381E-3</v>
      </c>
      <c r="AM13" s="11" t="s">
        <v>42</v>
      </c>
      <c r="AN13" s="11">
        <v>1.0200000368058681E-2</v>
      </c>
      <c r="AO13" s="11" t="s">
        <v>42</v>
      </c>
      <c r="AP13" s="11">
        <v>2.9600000008940697E-2</v>
      </c>
      <c r="AQ13" s="11" t="s">
        <v>42</v>
      </c>
      <c r="AR13" s="11">
        <v>2.9600000008940697E-2</v>
      </c>
      <c r="AS13" s="17">
        <v>1.1617999999999999</v>
      </c>
      <c r="AT13" s="20" t="s">
        <v>42</v>
      </c>
      <c r="AU13" s="20">
        <v>1.1617999999999999</v>
      </c>
      <c r="AV13" s="53">
        <v>3.2499999999999799E-3</v>
      </c>
      <c r="AW13" s="20" t="s">
        <v>42</v>
      </c>
      <c r="AX13" s="17">
        <v>-109.98010474101055</v>
      </c>
      <c r="AY13" s="20" t="s">
        <v>42</v>
      </c>
      <c r="AZ13" s="20">
        <v>-109.98010474101055</v>
      </c>
      <c r="BA13" s="20">
        <v>-14.30922975385209</v>
      </c>
      <c r="BB13" s="20" t="s">
        <v>42</v>
      </c>
      <c r="BC13" s="20">
        <v>-14.30922975385209</v>
      </c>
      <c r="BD13" s="20">
        <f t="shared" si="3"/>
        <v>4.4937332898061726</v>
      </c>
      <c r="BE13" s="20" t="s">
        <v>42</v>
      </c>
      <c r="BF13" s="196">
        <v>1.522</v>
      </c>
      <c r="BG13" s="58" t="s">
        <v>42</v>
      </c>
      <c r="BH13" s="58">
        <v>1.522</v>
      </c>
      <c r="BI13" s="58">
        <v>0.15459000000000001</v>
      </c>
      <c r="BJ13" s="58" t="s">
        <v>42</v>
      </c>
      <c r="BK13" s="58">
        <v>0.15459000000000001</v>
      </c>
      <c r="BL13" s="197">
        <f t="shared" si="4"/>
        <v>35.602077000000001</v>
      </c>
      <c r="BM13" s="146">
        <v>9741.1447658434117</v>
      </c>
      <c r="BN13" s="20">
        <v>2818.2483424818993</v>
      </c>
      <c r="BO13" s="20">
        <v>179.31866585119366</v>
      </c>
      <c r="BP13" s="20">
        <v>19286.636405918991</v>
      </c>
      <c r="BQ13" s="20">
        <v>2020.313515012808</v>
      </c>
      <c r="BR13" s="20">
        <v>9695.5233496790515</v>
      </c>
      <c r="BS13" s="20">
        <v>5.1843936394149592</v>
      </c>
      <c r="BT13" s="20">
        <v>10.788750184334727</v>
      </c>
      <c r="BU13" s="20">
        <v>158.51074235662176</v>
      </c>
      <c r="BV13" s="20">
        <v>7.4811508180949149</v>
      </c>
      <c r="BW13" s="20">
        <v>0.97732986991692872</v>
      </c>
      <c r="BX13" s="20">
        <v>76.280650559443188</v>
      </c>
      <c r="BY13" s="147">
        <v>132.39506387519125</v>
      </c>
      <c r="BZ13" s="146" t="s">
        <v>42</v>
      </c>
      <c r="CA13" s="20" t="s">
        <v>42</v>
      </c>
      <c r="CB13" s="20" t="s">
        <v>42</v>
      </c>
      <c r="CC13" s="20" t="s">
        <v>42</v>
      </c>
      <c r="CD13" s="20" t="s">
        <v>42</v>
      </c>
      <c r="CE13" s="20" t="s">
        <v>42</v>
      </c>
      <c r="CF13" s="20" t="s">
        <v>42</v>
      </c>
      <c r="CG13" s="20" t="s">
        <v>42</v>
      </c>
      <c r="CH13" s="20" t="s">
        <v>42</v>
      </c>
      <c r="CI13" s="20" t="s">
        <v>42</v>
      </c>
      <c r="CJ13" s="20" t="s">
        <v>42</v>
      </c>
      <c r="CK13" s="147" t="s">
        <v>42</v>
      </c>
      <c r="CL13" s="146">
        <v>9741.1447658434117</v>
      </c>
      <c r="CM13" s="20">
        <v>2818.2483424818993</v>
      </c>
      <c r="CN13" s="20">
        <v>179.31866585119366</v>
      </c>
      <c r="CO13" s="20">
        <v>19286.636405918991</v>
      </c>
      <c r="CP13" s="20">
        <v>2020.313515012808</v>
      </c>
      <c r="CQ13" s="20">
        <v>9695.5233496790515</v>
      </c>
      <c r="CR13" s="20">
        <v>5.1843936394149592</v>
      </c>
      <c r="CS13" s="20">
        <v>10.788750184334727</v>
      </c>
      <c r="CT13" s="20">
        <v>158.51074235662176</v>
      </c>
      <c r="CU13" s="20">
        <v>7.4811508180949149</v>
      </c>
      <c r="CV13" s="20">
        <v>0.97732986991692872</v>
      </c>
      <c r="CW13" s="20">
        <v>76.280650559443188</v>
      </c>
      <c r="CX13" s="147">
        <v>132.39506387519125</v>
      </c>
    </row>
    <row r="14" spans="1:102">
      <c r="A14" s="7"/>
      <c r="B14" s="255">
        <v>12</v>
      </c>
      <c r="C14" s="263">
        <v>84</v>
      </c>
      <c r="D14" s="256" t="s">
        <v>42</v>
      </c>
      <c r="E14" s="255">
        <v>1</v>
      </c>
      <c r="F14" s="256">
        <v>0</v>
      </c>
      <c r="G14" s="146">
        <f t="shared" si="5"/>
        <v>38.868260999999961</v>
      </c>
      <c r="H14" s="147">
        <v>562.45660999999984</v>
      </c>
      <c r="I14" s="261" t="s">
        <v>42</v>
      </c>
      <c r="J14" s="180">
        <v>0.80208333333333304</v>
      </c>
      <c r="K14" s="24" t="s">
        <v>42</v>
      </c>
      <c r="L14" s="20">
        <v>9.6</v>
      </c>
      <c r="M14" s="20" t="s">
        <v>42</v>
      </c>
      <c r="N14" s="20">
        <v>9.6</v>
      </c>
      <c r="O14" s="20">
        <v>6.7</v>
      </c>
      <c r="P14" s="20" t="s">
        <v>42</v>
      </c>
      <c r="Q14" s="20">
        <v>6.7</v>
      </c>
      <c r="R14" s="20">
        <v>88.6</v>
      </c>
      <c r="S14" s="20" t="s">
        <v>42</v>
      </c>
      <c r="T14" s="20">
        <v>10.08</v>
      </c>
      <c r="U14" s="20" t="s">
        <v>42</v>
      </c>
      <c r="V14" s="147">
        <v>10.08</v>
      </c>
      <c r="W14" s="20">
        <v>13.763533333333333</v>
      </c>
      <c r="X14" s="20" t="s">
        <v>42</v>
      </c>
      <c r="Y14" s="20">
        <v>0.21886666666666876</v>
      </c>
      <c r="Z14" s="20">
        <v>10.318616666666665</v>
      </c>
      <c r="AA14" s="20" t="s">
        <v>42</v>
      </c>
      <c r="AB14" s="20">
        <v>10.318616666666665</v>
      </c>
      <c r="AC14" s="24">
        <v>0.2522000000000002</v>
      </c>
      <c r="AD14" s="20">
        <f t="shared" si="0"/>
        <v>3.4449166666666677</v>
      </c>
      <c r="AE14" s="20">
        <f t="shared" si="1"/>
        <v>3.4449166666666677</v>
      </c>
      <c r="AF14" s="20">
        <f t="shared" si="2"/>
        <v>0.33392732409579606</v>
      </c>
      <c r="AG14" s="20" t="s">
        <v>42</v>
      </c>
      <c r="AH14" s="233">
        <v>0.17585000000000001</v>
      </c>
      <c r="AI14" s="235" t="s">
        <v>42</v>
      </c>
      <c r="AJ14" s="234">
        <v>0.17585000000000001</v>
      </c>
      <c r="AK14" s="234">
        <v>1.4899999999999636E-3</v>
      </c>
      <c r="AL14" s="11">
        <v>8.8397404178977013E-3</v>
      </c>
      <c r="AM14" s="11" t="s">
        <v>42</v>
      </c>
      <c r="AN14" s="11">
        <v>5.2000000141561031E-3</v>
      </c>
      <c r="AO14" s="11" t="s">
        <v>42</v>
      </c>
      <c r="AP14" s="11">
        <v>2.7400000020861626E-2</v>
      </c>
      <c r="AQ14" s="11" t="s">
        <v>42</v>
      </c>
      <c r="AR14" s="11">
        <v>2.7400000020861626E-2</v>
      </c>
      <c r="AS14" s="17">
        <v>1.1523000000000001</v>
      </c>
      <c r="AT14" s="20" t="s">
        <v>42</v>
      </c>
      <c r="AU14" s="20">
        <v>1.1523000000000001</v>
      </c>
      <c r="AV14" s="53">
        <v>8.3999999999999908E-3</v>
      </c>
      <c r="AW14" s="20" t="s">
        <v>42</v>
      </c>
      <c r="AX14" s="17">
        <v>-110.10902176865567</v>
      </c>
      <c r="AY14" s="20" t="s">
        <v>42</v>
      </c>
      <c r="AZ14" s="20">
        <v>-110.10902176865567</v>
      </c>
      <c r="BA14" s="20">
        <v>-14.022445501273843</v>
      </c>
      <c r="BB14" s="20" t="s">
        <v>42</v>
      </c>
      <c r="BC14" s="20">
        <v>-14.022445501273843</v>
      </c>
      <c r="BD14" s="20">
        <f t="shared" si="3"/>
        <v>2.0705422415350796</v>
      </c>
      <c r="BE14" s="20" t="s">
        <v>42</v>
      </c>
      <c r="BF14" s="196">
        <v>1.51</v>
      </c>
      <c r="BG14" s="58" t="s">
        <v>42</v>
      </c>
      <c r="BH14" s="58">
        <v>1.51</v>
      </c>
      <c r="BI14" s="58">
        <v>0.14565</v>
      </c>
      <c r="BJ14" s="58" t="s">
        <v>42</v>
      </c>
      <c r="BK14" s="58">
        <v>0.14565</v>
      </c>
      <c r="BL14" s="197">
        <f t="shared" si="4"/>
        <v>33.543194999999997</v>
      </c>
      <c r="BM14" s="146">
        <v>10723.233411149053</v>
      </c>
      <c r="BN14" s="20">
        <v>3029.8030304378399</v>
      </c>
      <c r="BO14" s="20">
        <v>171.19207698374959</v>
      </c>
      <c r="BP14" s="20">
        <v>19916.41903525071</v>
      </c>
      <c r="BQ14" s="20">
        <v>1880.8341063265761</v>
      </c>
      <c r="BR14" s="20">
        <v>10608.455994037575</v>
      </c>
      <c r="BS14" s="20">
        <v>5.7122034898292187</v>
      </c>
      <c r="BT14" s="20">
        <v>9.3744037999291869</v>
      </c>
      <c r="BU14" s="20">
        <v>146.29904705785063</v>
      </c>
      <c r="BV14" s="20">
        <v>3.9314615656725271</v>
      </c>
      <c r="BW14" s="20">
        <v>3.0465391900873726</v>
      </c>
      <c r="BX14" s="20">
        <v>82.045865398334982</v>
      </c>
      <c r="BY14" s="147">
        <v>140.31839333845772</v>
      </c>
      <c r="BZ14" s="146" t="s">
        <v>42</v>
      </c>
      <c r="CA14" s="20" t="s">
        <v>42</v>
      </c>
      <c r="CB14" s="20" t="s">
        <v>42</v>
      </c>
      <c r="CC14" s="20" t="s">
        <v>42</v>
      </c>
      <c r="CD14" s="20" t="s">
        <v>42</v>
      </c>
      <c r="CE14" s="20" t="s">
        <v>42</v>
      </c>
      <c r="CF14" s="20" t="s">
        <v>42</v>
      </c>
      <c r="CG14" s="20" t="s">
        <v>42</v>
      </c>
      <c r="CH14" s="20" t="s">
        <v>42</v>
      </c>
      <c r="CI14" s="20" t="s">
        <v>42</v>
      </c>
      <c r="CJ14" s="20" t="s">
        <v>42</v>
      </c>
      <c r="CK14" s="147" t="s">
        <v>42</v>
      </c>
      <c r="CL14" s="146">
        <v>10723.233411149053</v>
      </c>
      <c r="CM14" s="20">
        <v>3029.8030304378399</v>
      </c>
      <c r="CN14" s="20">
        <v>171.19207698374959</v>
      </c>
      <c r="CO14" s="20">
        <v>19916.41903525071</v>
      </c>
      <c r="CP14" s="20">
        <v>1880.8341063265761</v>
      </c>
      <c r="CQ14" s="20">
        <v>10608.455994037575</v>
      </c>
      <c r="CR14" s="20">
        <v>5.7122034898292187</v>
      </c>
      <c r="CS14" s="20">
        <v>9.3744037999291869</v>
      </c>
      <c r="CT14" s="20">
        <v>146.29904705785063</v>
      </c>
      <c r="CU14" s="20">
        <v>3.9314615656725271</v>
      </c>
      <c r="CV14" s="20">
        <v>3.0465391900873726</v>
      </c>
      <c r="CW14" s="20">
        <v>82.045865398334982</v>
      </c>
      <c r="CX14" s="147">
        <v>140.31839333845772</v>
      </c>
    </row>
    <row r="15" spans="1:102">
      <c r="A15" s="7"/>
      <c r="B15" s="255">
        <v>13</v>
      </c>
      <c r="C15" s="263">
        <v>80</v>
      </c>
      <c r="D15" s="256" t="s">
        <v>42</v>
      </c>
      <c r="E15" s="255">
        <v>1</v>
      </c>
      <c r="F15" s="256">
        <v>0</v>
      </c>
      <c r="G15" s="146">
        <f t="shared" si="5"/>
        <v>19.735595999999987</v>
      </c>
      <c r="H15" s="147">
        <v>582.19220599999983</v>
      </c>
      <c r="I15" s="261">
        <v>3</v>
      </c>
      <c r="J15" s="180">
        <v>0.84375</v>
      </c>
      <c r="K15" s="24" t="s">
        <v>42</v>
      </c>
      <c r="L15" s="20">
        <v>9.6</v>
      </c>
      <c r="M15" s="20" t="s">
        <v>42</v>
      </c>
      <c r="N15" s="20">
        <v>9.6</v>
      </c>
      <c r="O15" s="20">
        <v>6.84</v>
      </c>
      <c r="P15" s="20" t="s">
        <v>42</v>
      </c>
      <c r="Q15" s="20">
        <v>6.84</v>
      </c>
      <c r="R15" s="20">
        <v>93.1</v>
      </c>
      <c r="S15" s="20" t="s">
        <v>42</v>
      </c>
      <c r="T15" s="20">
        <v>10.54</v>
      </c>
      <c r="U15" s="20" t="s">
        <v>42</v>
      </c>
      <c r="V15" s="147">
        <v>10.54</v>
      </c>
      <c r="W15" s="20">
        <v>13.632809999999999</v>
      </c>
      <c r="X15" s="20" t="s">
        <v>42</v>
      </c>
      <c r="Y15" s="20">
        <v>0.14814333333333174</v>
      </c>
      <c r="Z15" s="20">
        <v>9.9786166666666656</v>
      </c>
      <c r="AA15" s="20" t="s">
        <v>42</v>
      </c>
      <c r="AB15" s="20">
        <v>9.9786166666666656</v>
      </c>
      <c r="AC15" s="24">
        <v>7.8700000000000436E-2</v>
      </c>
      <c r="AD15" s="20">
        <f t="shared" si="0"/>
        <v>3.6541933333333336</v>
      </c>
      <c r="AE15" s="20">
        <f t="shared" si="1"/>
        <v>3.6541933333333336</v>
      </c>
      <c r="AF15" s="20">
        <f t="shared" si="2"/>
        <v>0.16775022268572615</v>
      </c>
      <c r="AG15" s="20" t="s">
        <v>42</v>
      </c>
      <c r="AH15" s="233">
        <v>0.17204999999999998</v>
      </c>
      <c r="AI15" s="235" t="s">
        <v>42</v>
      </c>
      <c r="AJ15" s="234">
        <v>0.17204999999999998</v>
      </c>
      <c r="AK15" s="234">
        <v>1.4899999999999636E-3</v>
      </c>
      <c r="AL15" s="11">
        <v>7.0656067691743374E-3</v>
      </c>
      <c r="AM15" s="11" t="s">
        <v>42</v>
      </c>
      <c r="AN15" s="11">
        <v>-1.2000000569969416E-3</v>
      </c>
      <c r="AO15" s="11" t="s">
        <v>42</v>
      </c>
      <c r="AP15" s="11">
        <v>2.8500000014901161E-2</v>
      </c>
      <c r="AQ15" s="11" t="s">
        <v>42</v>
      </c>
      <c r="AR15" s="11">
        <v>2.8500000014901161E-2</v>
      </c>
      <c r="AS15" s="17">
        <v>0.98350000000000004</v>
      </c>
      <c r="AT15" s="20" t="s">
        <v>42</v>
      </c>
      <c r="AU15" s="20">
        <v>0.98350000000000004</v>
      </c>
      <c r="AV15" s="53">
        <v>8.3999999999999908E-3</v>
      </c>
      <c r="AW15" s="20" t="s">
        <v>42</v>
      </c>
      <c r="AX15" s="17">
        <v>-108.72897395900713</v>
      </c>
      <c r="AY15" s="20" t="s">
        <v>42</v>
      </c>
      <c r="AZ15" s="20">
        <v>-108.72897395900713</v>
      </c>
      <c r="BA15" s="20">
        <v>-13.764711696019898</v>
      </c>
      <c r="BB15" s="20" t="s">
        <v>42</v>
      </c>
      <c r="BC15" s="20">
        <v>-13.764711696019898</v>
      </c>
      <c r="BD15" s="20">
        <f t="shared" si="3"/>
        <v>1.388719609152048</v>
      </c>
      <c r="BE15" s="20" t="s">
        <v>42</v>
      </c>
      <c r="BF15" s="196">
        <v>1.5</v>
      </c>
      <c r="BG15" s="58" t="s">
        <v>42</v>
      </c>
      <c r="BH15" s="58">
        <v>1.5</v>
      </c>
      <c r="BI15" s="58">
        <v>0.15218000000000001</v>
      </c>
      <c r="BJ15" s="58" t="s">
        <v>42</v>
      </c>
      <c r="BK15" s="58">
        <v>0.15218000000000001</v>
      </c>
      <c r="BL15" s="197">
        <f t="shared" si="4"/>
        <v>35.047054000000003</v>
      </c>
      <c r="BM15" s="146">
        <v>10556.386469315741</v>
      </c>
      <c r="BN15" s="20">
        <v>2915.7025844769619</v>
      </c>
      <c r="BO15" s="20">
        <v>217.76531500404388</v>
      </c>
      <c r="BP15" s="20">
        <v>19679.980435796788</v>
      </c>
      <c r="BQ15" s="20">
        <v>1846.0419998866341</v>
      </c>
      <c r="BR15" s="20">
        <v>10042.057963066931</v>
      </c>
      <c r="BS15" s="20">
        <v>5.6649073367614253</v>
      </c>
      <c r="BT15" s="20">
        <v>10.784649874962724</v>
      </c>
      <c r="BU15" s="20">
        <v>185.74058920876851</v>
      </c>
      <c r="BV15" s="20">
        <v>2.2734802656358539</v>
      </c>
      <c r="BW15" s="20">
        <v>4.0725533165597545</v>
      </c>
      <c r="BX15" s="20">
        <v>79.315091660903761</v>
      </c>
      <c r="BY15" s="147">
        <v>152.76128963864127</v>
      </c>
      <c r="BZ15" s="146" t="s">
        <v>42</v>
      </c>
      <c r="CA15" s="20" t="s">
        <v>42</v>
      </c>
      <c r="CB15" s="20" t="s">
        <v>42</v>
      </c>
      <c r="CC15" s="20" t="s">
        <v>42</v>
      </c>
      <c r="CD15" s="20" t="s">
        <v>42</v>
      </c>
      <c r="CE15" s="20" t="s">
        <v>42</v>
      </c>
      <c r="CF15" s="20" t="s">
        <v>42</v>
      </c>
      <c r="CG15" s="20" t="s">
        <v>42</v>
      </c>
      <c r="CH15" s="20" t="s">
        <v>42</v>
      </c>
      <c r="CI15" s="20" t="s">
        <v>42</v>
      </c>
      <c r="CJ15" s="20" t="s">
        <v>42</v>
      </c>
      <c r="CK15" s="147" t="s">
        <v>42</v>
      </c>
      <c r="CL15" s="146">
        <v>10556.386469315741</v>
      </c>
      <c r="CM15" s="20">
        <v>2915.7025844769619</v>
      </c>
      <c r="CN15" s="20">
        <v>217.76531500404388</v>
      </c>
      <c r="CO15" s="20">
        <v>19679.980435796788</v>
      </c>
      <c r="CP15" s="20">
        <v>1846.0419998866341</v>
      </c>
      <c r="CQ15" s="20">
        <v>10042.057963066931</v>
      </c>
      <c r="CR15" s="20">
        <v>5.6649073367614253</v>
      </c>
      <c r="CS15" s="20">
        <v>10.784649874962724</v>
      </c>
      <c r="CT15" s="20">
        <v>185.74058920876851</v>
      </c>
      <c r="CU15" s="20">
        <v>2.2734802656358539</v>
      </c>
      <c r="CV15" s="20">
        <v>4.0725533165597545</v>
      </c>
      <c r="CW15" s="20">
        <v>79.315091660903761</v>
      </c>
      <c r="CX15" s="147">
        <v>152.76128963864127</v>
      </c>
    </row>
    <row r="16" spans="1:102">
      <c r="A16" s="7"/>
      <c r="B16" s="255">
        <v>14</v>
      </c>
      <c r="C16" s="263">
        <v>81</v>
      </c>
      <c r="D16" s="256" t="s">
        <v>42</v>
      </c>
      <c r="E16" s="255">
        <v>1</v>
      </c>
      <c r="F16" s="256">
        <v>0</v>
      </c>
      <c r="G16" s="146">
        <f t="shared" si="5"/>
        <v>51.971021999999948</v>
      </c>
      <c r="H16" s="147">
        <v>634.16322799999978</v>
      </c>
      <c r="I16" s="261" t="s">
        <v>42</v>
      </c>
      <c r="J16" s="180">
        <v>0.88541666666666696</v>
      </c>
      <c r="K16" s="24" t="s">
        <v>42</v>
      </c>
      <c r="L16" s="20">
        <v>9.6999999999999993</v>
      </c>
      <c r="M16" s="20" t="s">
        <v>42</v>
      </c>
      <c r="N16" s="20">
        <v>9.6999999999999993</v>
      </c>
      <c r="O16" s="20">
        <v>7.12</v>
      </c>
      <c r="P16" s="20" t="s">
        <v>42</v>
      </c>
      <c r="Q16" s="20">
        <v>7.12</v>
      </c>
      <c r="R16" s="20">
        <v>96.8</v>
      </c>
      <c r="S16" s="20" t="s">
        <v>42</v>
      </c>
      <c r="T16" s="20">
        <v>10.96</v>
      </c>
      <c r="U16" s="20" t="s">
        <v>42</v>
      </c>
      <c r="V16" s="147">
        <v>10.96</v>
      </c>
      <c r="W16" s="20">
        <v>13.74281</v>
      </c>
      <c r="X16" s="20" t="s">
        <v>42</v>
      </c>
      <c r="Y16" s="20">
        <v>0.14814333333333174</v>
      </c>
      <c r="Z16" s="20">
        <v>9.9686166666666658</v>
      </c>
      <c r="AA16" s="20" t="s">
        <v>42</v>
      </c>
      <c r="AB16" s="20">
        <v>9.9686166666666658</v>
      </c>
      <c r="AC16" s="24">
        <v>7.8700000000000436E-2</v>
      </c>
      <c r="AD16" s="20">
        <f t="shared" si="0"/>
        <v>3.7741933333333346</v>
      </c>
      <c r="AE16" s="20">
        <f t="shared" si="1"/>
        <v>3.7741933333333346</v>
      </c>
      <c r="AF16" s="20">
        <f t="shared" si="2"/>
        <v>0.16775022268572615</v>
      </c>
      <c r="AG16" s="20" t="s">
        <v>42</v>
      </c>
      <c r="AH16" s="233">
        <v>0.18195</v>
      </c>
      <c r="AI16" s="235" t="s">
        <v>42</v>
      </c>
      <c r="AJ16" s="234">
        <v>0.18195</v>
      </c>
      <c r="AK16" s="234">
        <v>1.4899999999999636E-3</v>
      </c>
      <c r="AL16" s="11">
        <v>2.2260630503296852E-3</v>
      </c>
      <c r="AM16" s="11" t="s">
        <v>42</v>
      </c>
      <c r="AN16" s="11">
        <v>6.0999998822808266E-3</v>
      </c>
      <c r="AO16" s="11" t="s">
        <v>42</v>
      </c>
      <c r="AP16" s="11">
        <v>2.8000000864267349E-2</v>
      </c>
      <c r="AQ16" s="11" t="s">
        <v>42</v>
      </c>
      <c r="AR16" s="11">
        <v>2.8000000864267349E-2</v>
      </c>
      <c r="AS16" s="17">
        <v>1.1825000000000001</v>
      </c>
      <c r="AT16" s="20" t="s">
        <v>42</v>
      </c>
      <c r="AU16" s="20">
        <v>1.1825000000000001</v>
      </c>
      <c r="AV16" s="53">
        <v>8.3999999999999908E-3</v>
      </c>
      <c r="AW16" s="20" t="s">
        <v>42</v>
      </c>
      <c r="AX16" s="17">
        <v>-109.19451753797981</v>
      </c>
      <c r="AY16" s="20" t="s">
        <v>42</v>
      </c>
      <c r="AZ16" s="20">
        <v>-109.19451753797981</v>
      </c>
      <c r="BA16" s="20">
        <v>-13.997424154729131</v>
      </c>
      <c r="BB16" s="20" t="s">
        <v>42</v>
      </c>
      <c r="BC16" s="20">
        <v>-13.997424154729131</v>
      </c>
      <c r="BD16" s="20">
        <f t="shared" si="3"/>
        <v>2.7848756998532451</v>
      </c>
      <c r="BE16" s="20" t="s">
        <v>42</v>
      </c>
      <c r="BF16" s="196">
        <v>1.464</v>
      </c>
      <c r="BG16" s="58" t="s">
        <v>42</v>
      </c>
      <c r="BH16" s="58">
        <v>1.464</v>
      </c>
      <c r="BI16" s="58">
        <v>0.14956</v>
      </c>
      <c r="BJ16" s="58" t="s">
        <v>42</v>
      </c>
      <c r="BK16" s="58">
        <v>0.14956</v>
      </c>
      <c r="BL16" s="197">
        <f t="shared" si="4"/>
        <v>34.443668000000002</v>
      </c>
      <c r="BM16" s="146">
        <v>10350.148550832464</v>
      </c>
      <c r="BN16" s="20">
        <v>2888.8913156589742</v>
      </c>
      <c r="BO16" s="20">
        <v>190.10908021254869</v>
      </c>
      <c r="BP16" s="20">
        <v>18693.861184477202</v>
      </c>
      <c r="BQ16" s="20">
        <v>1815.9741717403269</v>
      </c>
      <c r="BR16" s="20">
        <v>9884.0198109159955</v>
      </c>
      <c r="BS16" s="20">
        <v>5.6305860391256788</v>
      </c>
      <c r="BT16" s="20">
        <v>10.700920444474704</v>
      </c>
      <c r="BU16" s="20">
        <v>172.03542487052243</v>
      </c>
      <c r="BV16" s="20">
        <v>1.7424409573950095</v>
      </c>
      <c r="BW16" s="20">
        <v>3.0947090996367681</v>
      </c>
      <c r="BX16" s="20">
        <v>79.625205421068699</v>
      </c>
      <c r="BY16" s="147">
        <v>151.74077137696278</v>
      </c>
      <c r="BZ16" s="146" t="s">
        <v>42</v>
      </c>
      <c r="CA16" s="20" t="s">
        <v>42</v>
      </c>
      <c r="CB16" s="20" t="s">
        <v>42</v>
      </c>
      <c r="CC16" s="20" t="s">
        <v>42</v>
      </c>
      <c r="CD16" s="20" t="s">
        <v>42</v>
      </c>
      <c r="CE16" s="20" t="s">
        <v>42</v>
      </c>
      <c r="CF16" s="20" t="s">
        <v>42</v>
      </c>
      <c r="CG16" s="20" t="s">
        <v>42</v>
      </c>
      <c r="CH16" s="20" t="s">
        <v>42</v>
      </c>
      <c r="CI16" s="20" t="s">
        <v>42</v>
      </c>
      <c r="CJ16" s="20" t="s">
        <v>42</v>
      </c>
      <c r="CK16" s="147" t="s">
        <v>42</v>
      </c>
      <c r="CL16" s="146">
        <v>10350.148550832464</v>
      </c>
      <c r="CM16" s="20">
        <v>2888.8913156589742</v>
      </c>
      <c r="CN16" s="20">
        <v>190.10908021254869</v>
      </c>
      <c r="CO16" s="20">
        <v>18693.861184477202</v>
      </c>
      <c r="CP16" s="20">
        <v>1815.9741717403269</v>
      </c>
      <c r="CQ16" s="20">
        <v>9884.0198109159955</v>
      </c>
      <c r="CR16" s="20">
        <v>5.6305860391256788</v>
      </c>
      <c r="CS16" s="20">
        <v>10.700920444474704</v>
      </c>
      <c r="CT16" s="20">
        <v>172.03542487052243</v>
      </c>
      <c r="CU16" s="20">
        <v>1.7424409573950095</v>
      </c>
      <c r="CV16" s="20">
        <v>3.0947090996367681</v>
      </c>
      <c r="CW16" s="20">
        <v>79.625205421068699</v>
      </c>
      <c r="CX16" s="147">
        <v>151.74077137696278</v>
      </c>
    </row>
    <row r="17" spans="1:102">
      <c r="A17" s="7"/>
      <c r="B17" s="255">
        <v>15</v>
      </c>
      <c r="C17" s="263">
        <v>105</v>
      </c>
      <c r="D17" s="256" t="s">
        <v>42</v>
      </c>
      <c r="E17" s="255">
        <v>1</v>
      </c>
      <c r="F17" s="256">
        <v>0</v>
      </c>
      <c r="G17" s="146">
        <f t="shared" si="5"/>
        <v>50.739303999999947</v>
      </c>
      <c r="H17" s="147">
        <v>684.90253199999972</v>
      </c>
      <c r="I17" s="261">
        <v>3</v>
      </c>
      <c r="J17" s="180">
        <v>0.92708333333333304</v>
      </c>
      <c r="K17" s="24" t="s">
        <v>42</v>
      </c>
      <c r="L17" s="20">
        <v>9.6</v>
      </c>
      <c r="M17" s="20" t="s">
        <v>42</v>
      </c>
      <c r="N17" s="20">
        <v>9.6</v>
      </c>
      <c r="O17" s="20">
        <v>7.26</v>
      </c>
      <c r="P17" s="20" t="s">
        <v>42</v>
      </c>
      <c r="Q17" s="20">
        <v>7.26</v>
      </c>
      <c r="R17" s="20">
        <v>99.3</v>
      </c>
      <c r="S17" s="20" t="s">
        <v>42</v>
      </c>
      <c r="T17" s="20">
        <v>11.24</v>
      </c>
      <c r="U17" s="20" t="s">
        <v>42</v>
      </c>
      <c r="V17" s="147">
        <v>11.24</v>
      </c>
      <c r="W17" s="20">
        <v>13.613533333333335</v>
      </c>
      <c r="X17" s="20" t="s">
        <v>42</v>
      </c>
      <c r="Y17" s="20">
        <v>0.21886666666666876</v>
      </c>
      <c r="Z17" s="20">
        <v>9.8836166666666667</v>
      </c>
      <c r="AA17" s="20" t="s">
        <v>42</v>
      </c>
      <c r="AB17" s="20">
        <v>9.8836166666666667</v>
      </c>
      <c r="AC17" s="24">
        <v>0.2522000000000002</v>
      </c>
      <c r="AD17" s="20">
        <f t="shared" si="0"/>
        <v>3.7299166666666679</v>
      </c>
      <c r="AE17" s="20">
        <f t="shared" si="1"/>
        <v>3.7299166666666679</v>
      </c>
      <c r="AF17" s="20">
        <f t="shared" si="2"/>
        <v>0.33392732409579606</v>
      </c>
      <c r="AG17" s="20" t="s">
        <v>42</v>
      </c>
      <c r="AH17" s="233">
        <v>0.19395000000000001</v>
      </c>
      <c r="AI17" s="235" t="s">
        <v>42</v>
      </c>
      <c r="AJ17" s="234">
        <v>0.19395000000000001</v>
      </c>
      <c r="AK17" s="234">
        <v>1.4899999999999636E-3</v>
      </c>
      <c r="AL17" s="11">
        <v>-8.305596187710762E-3</v>
      </c>
      <c r="AM17" s="11" t="s">
        <v>42</v>
      </c>
      <c r="AN17" s="11">
        <v>3.0000000260770321E-3</v>
      </c>
      <c r="AO17" s="11" t="s">
        <v>42</v>
      </c>
      <c r="AP17" s="11">
        <v>1.1099999770522118E-2</v>
      </c>
      <c r="AQ17" s="11" t="s">
        <v>42</v>
      </c>
      <c r="AR17" s="11">
        <v>1.1099999770522118E-2</v>
      </c>
      <c r="AS17" s="17">
        <v>1.1302000000000001</v>
      </c>
      <c r="AT17" s="20" t="s">
        <v>42</v>
      </c>
      <c r="AU17" s="20">
        <v>1.1302000000000001</v>
      </c>
      <c r="AV17" s="53">
        <v>8.3999999999999908E-3</v>
      </c>
      <c r="AW17" s="20" t="s">
        <v>42</v>
      </c>
      <c r="AX17" s="17">
        <v>-111.85320215658663</v>
      </c>
      <c r="AY17" s="20" t="s">
        <v>42</v>
      </c>
      <c r="AZ17" s="20">
        <v>-111.85320215658663</v>
      </c>
      <c r="BA17" s="20">
        <v>-14.781629466304501</v>
      </c>
      <c r="BB17" s="20" t="s">
        <v>42</v>
      </c>
      <c r="BC17" s="20">
        <v>-14.781629466304501</v>
      </c>
      <c r="BD17" s="20">
        <f t="shared" si="3"/>
        <v>6.3998335738493779</v>
      </c>
      <c r="BE17" s="20" t="s">
        <v>42</v>
      </c>
      <c r="BF17" s="196">
        <v>1.494</v>
      </c>
      <c r="BG17" s="58" t="s">
        <v>42</v>
      </c>
      <c r="BH17" s="58">
        <v>1.494</v>
      </c>
      <c r="BI17" s="58">
        <v>0.15429000000000001</v>
      </c>
      <c r="BJ17" s="58" t="s">
        <v>42</v>
      </c>
      <c r="BK17" s="58">
        <v>0.15429000000000001</v>
      </c>
      <c r="BL17" s="197">
        <f t="shared" si="4"/>
        <v>35.532986999999999</v>
      </c>
      <c r="BM17" s="146" t="s">
        <v>42</v>
      </c>
      <c r="BN17" s="20" t="s">
        <v>42</v>
      </c>
      <c r="BO17" s="20" t="s">
        <v>42</v>
      </c>
      <c r="BP17" s="20" t="s">
        <v>42</v>
      </c>
      <c r="BQ17" s="20" t="s">
        <v>42</v>
      </c>
      <c r="BR17" s="20" t="s">
        <v>42</v>
      </c>
      <c r="BS17" s="20" t="s">
        <v>42</v>
      </c>
      <c r="BT17" s="20" t="s">
        <v>42</v>
      </c>
      <c r="BU17" s="20" t="s">
        <v>42</v>
      </c>
      <c r="BV17" s="20" t="s">
        <v>42</v>
      </c>
      <c r="BW17" s="20" t="s">
        <v>42</v>
      </c>
      <c r="BX17" s="20" t="s">
        <v>42</v>
      </c>
      <c r="BY17" s="147" t="s">
        <v>42</v>
      </c>
      <c r="BZ17" s="146" t="s">
        <v>42</v>
      </c>
      <c r="CA17" s="20" t="s">
        <v>42</v>
      </c>
      <c r="CB17" s="20" t="s">
        <v>42</v>
      </c>
      <c r="CC17" s="20" t="s">
        <v>42</v>
      </c>
      <c r="CD17" s="20" t="s">
        <v>42</v>
      </c>
      <c r="CE17" s="20" t="s">
        <v>42</v>
      </c>
      <c r="CF17" s="20" t="s">
        <v>42</v>
      </c>
      <c r="CG17" s="20" t="s">
        <v>42</v>
      </c>
      <c r="CH17" s="20" t="s">
        <v>42</v>
      </c>
      <c r="CI17" s="20" t="s">
        <v>42</v>
      </c>
      <c r="CJ17" s="20" t="s">
        <v>42</v>
      </c>
      <c r="CK17" s="147" t="s">
        <v>42</v>
      </c>
      <c r="CL17" s="146" t="s">
        <v>42</v>
      </c>
      <c r="CM17" s="20" t="s">
        <v>42</v>
      </c>
      <c r="CN17" s="20" t="s">
        <v>42</v>
      </c>
      <c r="CO17" s="20" t="s">
        <v>42</v>
      </c>
      <c r="CP17" s="20" t="s">
        <v>42</v>
      </c>
      <c r="CQ17" s="20" t="s">
        <v>42</v>
      </c>
      <c r="CR17" s="20" t="s">
        <v>42</v>
      </c>
      <c r="CS17" s="20" t="s">
        <v>42</v>
      </c>
      <c r="CT17" s="20" t="s">
        <v>42</v>
      </c>
      <c r="CU17" s="20" t="s">
        <v>42</v>
      </c>
      <c r="CV17" s="20" t="s">
        <v>42</v>
      </c>
      <c r="CW17" s="20" t="s">
        <v>42</v>
      </c>
      <c r="CX17" s="147" t="s">
        <v>42</v>
      </c>
    </row>
    <row r="18" spans="1:102">
      <c r="A18" s="7"/>
      <c r="B18" s="255">
        <v>16</v>
      </c>
      <c r="C18" s="263">
        <v>100</v>
      </c>
      <c r="D18" s="256" t="s">
        <v>42</v>
      </c>
      <c r="E18" s="255">
        <v>1</v>
      </c>
      <c r="F18" s="256">
        <v>0</v>
      </c>
      <c r="G18" s="146">
        <f t="shared" si="5"/>
        <v>48.56768999999997</v>
      </c>
      <c r="H18" s="147">
        <v>733.47022199999969</v>
      </c>
      <c r="I18" s="261" t="s">
        <v>42</v>
      </c>
      <c r="J18" s="180">
        <v>0.96875</v>
      </c>
      <c r="K18" s="24" t="s">
        <v>42</v>
      </c>
      <c r="L18" s="20">
        <v>9.6</v>
      </c>
      <c r="M18" s="20" t="s">
        <v>42</v>
      </c>
      <c r="N18" s="20">
        <v>9.6</v>
      </c>
      <c r="O18" s="20">
        <v>6.91</v>
      </c>
      <c r="P18" s="20" t="s">
        <v>42</v>
      </c>
      <c r="Q18" s="20">
        <v>6.91</v>
      </c>
      <c r="R18" s="20">
        <v>94.7</v>
      </c>
      <c r="S18" s="20" t="s">
        <v>42</v>
      </c>
      <c r="T18" s="20">
        <v>10.75</v>
      </c>
      <c r="U18" s="20" t="s">
        <v>42</v>
      </c>
      <c r="V18" s="147">
        <v>10.75</v>
      </c>
      <c r="W18" s="20">
        <v>14.033533333333335</v>
      </c>
      <c r="X18" s="20" t="s">
        <v>42</v>
      </c>
      <c r="Y18" s="20">
        <v>0.21886666666666876</v>
      </c>
      <c r="Z18" s="20">
        <v>10.068616666666665</v>
      </c>
      <c r="AA18" s="20" t="s">
        <v>42</v>
      </c>
      <c r="AB18" s="20">
        <v>10.068616666666665</v>
      </c>
      <c r="AC18" s="24">
        <v>0.2522000000000002</v>
      </c>
      <c r="AD18" s="20">
        <f t="shared" si="0"/>
        <v>3.9649166666666691</v>
      </c>
      <c r="AE18" s="20">
        <f t="shared" si="1"/>
        <v>3.9649166666666691</v>
      </c>
      <c r="AF18" s="20">
        <f t="shared" si="2"/>
        <v>0.33392732409579606</v>
      </c>
      <c r="AG18" s="20" t="s">
        <v>42</v>
      </c>
      <c r="AH18" s="233">
        <v>0.19045000000000001</v>
      </c>
      <c r="AI18" s="235" t="s">
        <v>42</v>
      </c>
      <c r="AJ18" s="234">
        <v>0.19045000000000001</v>
      </c>
      <c r="AK18" s="234">
        <v>1.4899999999999636E-3</v>
      </c>
      <c r="AL18" s="11">
        <v>1.6712849959731102E-2</v>
      </c>
      <c r="AM18" s="11" t="s">
        <v>42</v>
      </c>
      <c r="AN18" s="11">
        <v>2.3000000044703484E-2</v>
      </c>
      <c r="AO18" s="11" t="s">
        <v>42</v>
      </c>
      <c r="AP18" s="11">
        <v>2.6900000870227814E-2</v>
      </c>
      <c r="AQ18" s="11" t="s">
        <v>42</v>
      </c>
      <c r="AR18" s="11">
        <v>2.6900000870227814E-2</v>
      </c>
      <c r="AS18" s="17">
        <v>1.1592</v>
      </c>
      <c r="AT18" s="20" t="s">
        <v>42</v>
      </c>
      <c r="AU18" s="20">
        <v>1.1592</v>
      </c>
      <c r="AV18" s="53">
        <v>8.3999999999999908E-3</v>
      </c>
      <c r="AW18" s="20" t="s">
        <v>42</v>
      </c>
      <c r="AX18" s="17">
        <v>-112.11913175926766</v>
      </c>
      <c r="AY18" s="20" t="s">
        <v>42</v>
      </c>
      <c r="AZ18" s="20">
        <v>-112.11913175926766</v>
      </c>
      <c r="BA18" s="20">
        <v>-14.847715982924104</v>
      </c>
      <c r="BB18" s="20" t="s">
        <v>42</v>
      </c>
      <c r="BC18" s="20">
        <v>-14.847715982924104</v>
      </c>
      <c r="BD18" s="20">
        <f t="shared" si="3"/>
        <v>6.6625961041251713</v>
      </c>
      <c r="BE18" s="20" t="s">
        <v>42</v>
      </c>
      <c r="BF18" s="196">
        <v>1.524</v>
      </c>
      <c r="BG18" s="58" t="s">
        <v>42</v>
      </c>
      <c r="BH18" s="58">
        <v>1.524</v>
      </c>
      <c r="BI18" s="58">
        <v>0.15165000000000001</v>
      </c>
      <c r="BJ18" s="58" t="s">
        <v>42</v>
      </c>
      <c r="BK18" s="58">
        <v>0.15165000000000001</v>
      </c>
      <c r="BL18" s="197">
        <f t="shared" si="4"/>
        <v>34.924995000000003</v>
      </c>
      <c r="BM18" s="146">
        <v>10326.90669453856</v>
      </c>
      <c r="BN18" s="20">
        <v>2877.2266648047985</v>
      </c>
      <c r="BO18" s="20">
        <v>236.03532085853871</v>
      </c>
      <c r="BP18" s="20">
        <v>18044.231139135223</v>
      </c>
      <c r="BQ18" s="20">
        <v>1807.5718479790683</v>
      </c>
      <c r="BR18" s="20">
        <v>9914.0436316842752</v>
      </c>
      <c r="BS18" s="20">
        <v>6.0482440537509703</v>
      </c>
      <c r="BT18" s="20">
        <v>14.72892231625044</v>
      </c>
      <c r="BU18" s="20">
        <v>186.42952973577246</v>
      </c>
      <c r="BV18" s="20">
        <v>4.7324844927258543</v>
      </c>
      <c r="BW18" s="20">
        <v>1.3159395801432994</v>
      </c>
      <c r="BX18" s="20">
        <v>79.650144275090014</v>
      </c>
      <c r="BY18" s="147">
        <v>158.71457589555706</v>
      </c>
      <c r="BZ18" s="146" t="s">
        <v>42</v>
      </c>
      <c r="CA18" s="20" t="s">
        <v>42</v>
      </c>
      <c r="CB18" s="20" t="s">
        <v>42</v>
      </c>
      <c r="CC18" s="20" t="s">
        <v>42</v>
      </c>
      <c r="CD18" s="20" t="s">
        <v>42</v>
      </c>
      <c r="CE18" s="20" t="s">
        <v>42</v>
      </c>
      <c r="CF18" s="20" t="s">
        <v>42</v>
      </c>
      <c r="CG18" s="20" t="s">
        <v>42</v>
      </c>
      <c r="CH18" s="20" t="s">
        <v>42</v>
      </c>
      <c r="CI18" s="20" t="s">
        <v>42</v>
      </c>
      <c r="CJ18" s="20" t="s">
        <v>42</v>
      </c>
      <c r="CK18" s="147" t="s">
        <v>42</v>
      </c>
      <c r="CL18" s="146">
        <v>10326.90669453856</v>
      </c>
      <c r="CM18" s="20">
        <v>2877.2266648047985</v>
      </c>
      <c r="CN18" s="20">
        <v>236.03532085853871</v>
      </c>
      <c r="CO18" s="20">
        <v>18044.231139135223</v>
      </c>
      <c r="CP18" s="20">
        <v>1807.5718479790683</v>
      </c>
      <c r="CQ18" s="20">
        <v>9914.0436316842752</v>
      </c>
      <c r="CR18" s="20">
        <v>6.0482440537509703</v>
      </c>
      <c r="CS18" s="20">
        <v>14.72892231625044</v>
      </c>
      <c r="CT18" s="20">
        <v>186.42952973577246</v>
      </c>
      <c r="CU18" s="20">
        <v>4.7324844927258543</v>
      </c>
      <c r="CV18" s="20">
        <v>1.3159395801432994</v>
      </c>
      <c r="CW18" s="20">
        <v>79.650144275090014</v>
      </c>
      <c r="CX18" s="147">
        <v>158.71457589555706</v>
      </c>
    </row>
    <row r="19" spans="1:102">
      <c r="A19" s="7"/>
      <c r="B19" s="255">
        <v>17</v>
      </c>
      <c r="C19" s="263">
        <v>102</v>
      </c>
      <c r="D19" s="256" t="s">
        <v>42</v>
      </c>
      <c r="E19" s="255">
        <v>1</v>
      </c>
      <c r="F19" s="256">
        <v>0</v>
      </c>
      <c r="G19" s="146">
        <f t="shared" si="5"/>
        <v>43.454198000000019</v>
      </c>
      <c r="H19" s="147">
        <v>776.92441999999971</v>
      </c>
      <c r="I19" s="261">
        <v>1</v>
      </c>
      <c r="J19" s="180">
        <v>1.0104166666666701</v>
      </c>
      <c r="K19" s="24" t="s">
        <v>42</v>
      </c>
      <c r="L19" s="20">
        <v>9.4</v>
      </c>
      <c r="M19" s="20" t="s">
        <v>42</v>
      </c>
      <c r="N19" s="20">
        <v>9.4</v>
      </c>
      <c r="O19" s="20">
        <v>6.85</v>
      </c>
      <c r="P19" s="20" t="s">
        <v>42</v>
      </c>
      <c r="Q19" s="20">
        <v>6.85</v>
      </c>
      <c r="R19" s="20">
        <v>95.7</v>
      </c>
      <c r="S19" s="20" t="s">
        <v>42</v>
      </c>
      <c r="T19" s="20">
        <v>10.89</v>
      </c>
      <c r="U19" s="20" t="s">
        <v>42</v>
      </c>
      <c r="V19" s="147">
        <v>10.89</v>
      </c>
      <c r="W19" s="20">
        <v>13.483533333333334</v>
      </c>
      <c r="X19" s="20" t="s">
        <v>42</v>
      </c>
      <c r="Y19" s="20">
        <v>0.21886666666666876</v>
      </c>
      <c r="Z19" s="20">
        <v>9.9396166666666659</v>
      </c>
      <c r="AA19" s="20" t="s">
        <v>42</v>
      </c>
      <c r="AB19" s="20">
        <v>9.9396166666666659</v>
      </c>
      <c r="AC19" s="24">
        <v>0.2522000000000002</v>
      </c>
      <c r="AD19" s="20">
        <f t="shared" si="0"/>
        <v>3.5439166666666679</v>
      </c>
      <c r="AE19" s="20">
        <f t="shared" si="1"/>
        <v>3.5439166666666679</v>
      </c>
      <c r="AF19" s="20">
        <f t="shared" si="2"/>
        <v>0.33392732409579606</v>
      </c>
      <c r="AG19" s="20" t="s">
        <v>42</v>
      </c>
      <c r="AH19" s="233">
        <v>0.19355</v>
      </c>
      <c r="AI19" s="235" t="s">
        <v>42</v>
      </c>
      <c r="AJ19" s="234">
        <v>0.19355</v>
      </c>
      <c r="AK19" s="234">
        <v>1.4899999999999636E-3</v>
      </c>
      <c r="AL19" s="11">
        <v>2.0000000949949026E-3</v>
      </c>
      <c r="AM19" s="11" t="s">
        <v>42</v>
      </c>
      <c r="AN19" s="11">
        <v>3.8000000640749931E-3</v>
      </c>
      <c r="AO19" s="11" t="s">
        <v>42</v>
      </c>
      <c r="AP19" s="11">
        <v>4.4300001114606857E-2</v>
      </c>
      <c r="AQ19" s="11" t="s">
        <v>42</v>
      </c>
      <c r="AR19" s="11">
        <v>4.4300001114606857E-2</v>
      </c>
      <c r="AS19" s="17">
        <v>1.1520999999999999</v>
      </c>
      <c r="AT19" s="20" t="s">
        <v>42</v>
      </c>
      <c r="AU19" s="20">
        <v>1.1520999999999999</v>
      </c>
      <c r="AV19" s="53">
        <v>8.3999999999999908E-3</v>
      </c>
      <c r="AW19" s="20" t="s">
        <v>42</v>
      </c>
      <c r="AX19" s="17">
        <v>-112.02102700274901</v>
      </c>
      <c r="AY19" s="20" t="s">
        <v>42</v>
      </c>
      <c r="AZ19" s="20">
        <v>-112.02102700274901</v>
      </c>
      <c r="BA19" s="20">
        <v>-14.928385886703063</v>
      </c>
      <c r="BB19" s="20" t="s">
        <v>42</v>
      </c>
      <c r="BC19" s="20">
        <v>-14.928385886703063</v>
      </c>
      <c r="BD19" s="20">
        <f t="shared" si="3"/>
        <v>7.4060600908754992</v>
      </c>
      <c r="BE19" s="20" t="s">
        <v>42</v>
      </c>
      <c r="BF19" s="196">
        <v>1.5029999999999999</v>
      </c>
      <c r="BG19" s="58" t="s">
        <v>42</v>
      </c>
      <c r="BH19" s="58">
        <v>1.5029999999999999</v>
      </c>
      <c r="BI19" s="58">
        <v>0.15848999999999999</v>
      </c>
      <c r="BJ19" s="58" t="s">
        <v>42</v>
      </c>
      <c r="BK19" s="58">
        <v>0.15848999999999999</v>
      </c>
      <c r="BL19" s="197">
        <f t="shared" si="4"/>
        <v>36.500246999999995</v>
      </c>
      <c r="BM19" s="146">
        <v>10163.431515403514</v>
      </c>
      <c r="BN19" s="20">
        <v>2834.219863037044</v>
      </c>
      <c r="BO19" s="20">
        <v>218.93262486006199</v>
      </c>
      <c r="BP19" s="20">
        <v>18355.342614495014</v>
      </c>
      <c r="BQ19" s="20">
        <v>1809.1108497405144</v>
      </c>
      <c r="BR19" s="20">
        <v>9786.1045305278112</v>
      </c>
      <c r="BS19" s="20">
        <v>5.8855834793882478</v>
      </c>
      <c r="BT19" s="20">
        <v>11.790070627486331</v>
      </c>
      <c r="BU19" s="20">
        <v>198.26018395302557</v>
      </c>
      <c r="BV19" s="20">
        <v>3.126140469505041</v>
      </c>
      <c r="BW19" s="20">
        <v>2.3485500765179834</v>
      </c>
      <c r="BX19" s="20">
        <v>79.417855264200682</v>
      </c>
      <c r="BY19" s="147">
        <v>160.90644164960253</v>
      </c>
      <c r="BZ19" s="146" t="s">
        <v>42</v>
      </c>
      <c r="CA19" s="20" t="s">
        <v>42</v>
      </c>
      <c r="CB19" s="20" t="s">
        <v>42</v>
      </c>
      <c r="CC19" s="20" t="s">
        <v>42</v>
      </c>
      <c r="CD19" s="20" t="s">
        <v>42</v>
      </c>
      <c r="CE19" s="20" t="s">
        <v>42</v>
      </c>
      <c r="CF19" s="20" t="s">
        <v>42</v>
      </c>
      <c r="CG19" s="20" t="s">
        <v>42</v>
      </c>
      <c r="CH19" s="20" t="s">
        <v>42</v>
      </c>
      <c r="CI19" s="20" t="s">
        <v>42</v>
      </c>
      <c r="CJ19" s="20" t="s">
        <v>42</v>
      </c>
      <c r="CK19" s="147" t="s">
        <v>42</v>
      </c>
      <c r="CL19" s="146">
        <v>10163.431515403514</v>
      </c>
      <c r="CM19" s="20">
        <v>2834.219863037044</v>
      </c>
      <c r="CN19" s="20">
        <v>218.93262486006199</v>
      </c>
      <c r="CO19" s="20">
        <v>18355.342614495014</v>
      </c>
      <c r="CP19" s="20">
        <v>1809.1108497405144</v>
      </c>
      <c r="CQ19" s="20">
        <v>9786.1045305278112</v>
      </c>
      <c r="CR19" s="20">
        <v>5.8855834793882478</v>
      </c>
      <c r="CS19" s="20">
        <v>11.790070627486331</v>
      </c>
      <c r="CT19" s="20">
        <v>198.26018395302557</v>
      </c>
      <c r="CU19" s="20">
        <v>3.126140469505041</v>
      </c>
      <c r="CV19" s="20">
        <v>2.3485500765179834</v>
      </c>
      <c r="CW19" s="20">
        <v>79.417855264200682</v>
      </c>
      <c r="CX19" s="147">
        <v>160.90644164960253</v>
      </c>
    </row>
    <row r="20" spans="1:102">
      <c r="A20" s="7"/>
      <c r="B20" s="255">
        <v>18</v>
      </c>
      <c r="C20" s="263">
        <v>99</v>
      </c>
      <c r="D20" s="256" t="s">
        <v>42</v>
      </c>
      <c r="E20" s="255">
        <v>1</v>
      </c>
      <c r="F20" s="256">
        <v>0</v>
      </c>
      <c r="G20" s="146">
        <f t="shared" si="5"/>
        <v>64.735172000000034</v>
      </c>
      <c r="H20" s="147">
        <v>841.65959199999975</v>
      </c>
      <c r="I20" s="261" t="s">
        <v>42</v>
      </c>
      <c r="J20" s="180">
        <v>1.0520833333333299</v>
      </c>
      <c r="K20" s="24" t="s">
        <v>42</v>
      </c>
      <c r="L20" s="20">
        <v>9.5</v>
      </c>
      <c r="M20" s="20" t="s">
        <v>42</v>
      </c>
      <c r="N20" s="20">
        <v>9.5</v>
      </c>
      <c r="O20" s="20">
        <v>6.74</v>
      </c>
      <c r="P20" s="20" t="s">
        <v>42</v>
      </c>
      <c r="Q20" s="20">
        <v>6.74</v>
      </c>
      <c r="R20" s="20">
        <v>92.7</v>
      </c>
      <c r="S20" s="20" t="s">
        <v>42</v>
      </c>
      <c r="T20" s="20">
        <v>10.52</v>
      </c>
      <c r="U20" s="20" t="s">
        <v>42</v>
      </c>
      <c r="V20" s="147">
        <v>10.52</v>
      </c>
      <c r="W20" s="20">
        <v>13.163533333333334</v>
      </c>
      <c r="X20" s="20" t="s">
        <v>42</v>
      </c>
      <c r="Y20" s="20">
        <v>0.21886666666666876</v>
      </c>
      <c r="Z20" s="20">
        <v>9.4446166666666667</v>
      </c>
      <c r="AA20" s="20" t="s">
        <v>42</v>
      </c>
      <c r="AB20" s="20">
        <v>9.4446166666666667</v>
      </c>
      <c r="AC20" s="24">
        <v>0.2522000000000002</v>
      </c>
      <c r="AD20" s="20">
        <f t="shared" si="0"/>
        <v>3.7189166666666669</v>
      </c>
      <c r="AE20" s="20">
        <f t="shared" si="1"/>
        <v>3.7189166666666669</v>
      </c>
      <c r="AF20" s="20">
        <f t="shared" si="2"/>
        <v>0.33392732409579606</v>
      </c>
      <c r="AG20" s="20" t="s">
        <v>42</v>
      </c>
      <c r="AH20" s="233">
        <v>0.18104999999999999</v>
      </c>
      <c r="AI20" s="235" t="s">
        <v>42</v>
      </c>
      <c r="AJ20" s="234">
        <v>0.18104999999999999</v>
      </c>
      <c r="AK20" s="234">
        <v>1.4899999999999636E-3</v>
      </c>
      <c r="AL20" s="11">
        <v>1.2158090248703957E-2</v>
      </c>
      <c r="AM20" s="11" t="s">
        <v>42</v>
      </c>
      <c r="AN20" s="11">
        <v>5.7999999262392521E-3</v>
      </c>
      <c r="AO20" s="11" t="s">
        <v>42</v>
      </c>
      <c r="AP20" s="11">
        <v>3.0899999663233757E-2</v>
      </c>
      <c r="AQ20" s="11" t="s">
        <v>42</v>
      </c>
      <c r="AR20" s="11">
        <v>3.0899999663233757E-2</v>
      </c>
      <c r="AS20" s="17">
        <v>1.0885</v>
      </c>
      <c r="AT20" s="20" t="s">
        <v>42</v>
      </c>
      <c r="AU20" s="20">
        <v>1.0885</v>
      </c>
      <c r="AV20" s="53">
        <v>8.3999999999999908E-3</v>
      </c>
      <c r="AW20" s="20" t="s">
        <v>42</v>
      </c>
      <c r="AX20" s="17">
        <v>-111.32492202996755</v>
      </c>
      <c r="AY20" s="20" t="s">
        <v>42</v>
      </c>
      <c r="AZ20" s="20">
        <v>-111.32492202996755</v>
      </c>
      <c r="BA20" s="20">
        <v>-14.772550055949207</v>
      </c>
      <c r="BB20" s="20" t="s">
        <v>42</v>
      </c>
      <c r="BC20" s="20">
        <v>-14.772550055949207</v>
      </c>
      <c r="BD20" s="20">
        <f t="shared" si="3"/>
        <v>6.8554784176261023</v>
      </c>
      <c r="BE20" s="20" t="s">
        <v>42</v>
      </c>
      <c r="BF20" s="196">
        <v>1.52</v>
      </c>
      <c r="BG20" s="58" t="s">
        <v>42</v>
      </c>
      <c r="BH20" s="58">
        <v>1.52</v>
      </c>
      <c r="BI20" s="58">
        <v>0.16506999999999999</v>
      </c>
      <c r="BJ20" s="58" t="s">
        <v>42</v>
      </c>
      <c r="BK20" s="58">
        <v>0.16506999999999999</v>
      </c>
      <c r="BL20" s="197">
        <f t="shared" si="4"/>
        <v>38.015620999999996</v>
      </c>
      <c r="BM20" s="146">
        <v>10303.951609221902</v>
      </c>
      <c r="BN20" s="20">
        <v>2689.3387076099407</v>
      </c>
      <c r="BO20" s="20">
        <v>179.89434615300681</v>
      </c>
      <c r="BP20" s="20">
        <v>17635.08430590971</v>
      </c>
      <c r="BQ20" s="20">
        <v>1777.3826523472871</v>
      </c>
      <c r="BR20" s="20">
        <v>9421.3255469250817</v>
      </c>
      <c r="BS20" s="20">
        <v>6.6751687293346462</v>
      </c>
      <c r="BT20" s="20">
        <v>12.142266403403328</v>
      </c>
      <c r="BU20" s="20">
        <v>152.18930851520525</v>
      </c>
      <c r="BV20" s="20">
        <v>2.1720031079113307</v>
      </c>
      <c r="BW20" s="20">
        <v>7.8281951159705763</v>
      </c>
      <c r="BX20" s="20">
        <v>78.606061569446069</v>
      </c>
      <c r="BY20" s="147">
        <v>148.94004867169483</v>
      </c>
      <c r="BZ20" s="146" t="s">
        <v>42</v>
      </c>
      <c r="CA20" s="20" t="s">
        <v>42</v>
      </c>
      <c r="CB20" s="20" t="s">
        <v>42</v>
      </c>
      <c r="CC20" s="20" t="s">
        <v>42</v>
      </c>
      <c r="CD20" s="20" t="s">
        <v>42</v>
      </c>
      <c r="CE20" s="20" t="s">
        <v>42</v>
      </c>
      <c r="CF20" s="20" t="s">
        <v>42</v>
      </c>
      <c r="CG20" s="20" t="s">
        <v>42</v>
      </c>
      <c r="CH20" s="20" t="s">
        <v>42</v>
      </c>
      <c r="CI20" s="20" t="s">
        <v>42</v>
      </c>
      <c r="CJ20" s="20" t="s">
        <v>42</v>
      </c>
      <c r="CK20" s="147" t="s">
        <v>42</v>
      </c>
      <c r="CL20" s="146">
        <v>10303.951609221902</v>
      </c>
      <c r="CM20" s="20">
        <v>2689.3387076099407</v>
      </c>
      <c r="CN20" s="20">
        <v>179.89434615300681</v>
      </c>
      <c r="CO20" s="20">
        <v>17635.08430590971</v>
      </c>
      <c r="CP20" s="20">
        <v>1777.3826523472871</v>
      </c>
      <c r="CQ20" s="20">
        <v>9421.3255469250817</v>
      </c>
      <c r="CR20" s="20">
        <v>6.6751687293346462</v>
      </c>
      <c r="CS20" s="20">
        <v>12.142266403403328</v>
      </c>
      <c r="CT20" s="20">
        <v>152.18930851520525</v>
      </c>
      <c r="CU20" s="20">
        <v>2.1720031079113307</v>
      </c>
      <c r="CV20" s="20">
        <v>7.8281951159705763</v>
      </c>
      <c r="CW20" s="20">
        <v>78.606061569446069</v>
      </c>
      <c r="CX20" s="147">
        <v>148.94004867169483</v>
      </c>
    </row>
    <row r="21" spans="1:102">
      <c r="A21" s="7"/>
      <c r="B21" s="255">
        <v>19</v>
      </c>
      <c r="C21" s="263">
        <v>107</v>
      </c>
      <c r="D21" s="256" t="s">
        <v>42</v>
      </c>
      <c r="E21" s="255">
        <v>1</v>
      </c>
      <c r="F21" s="256">
        <v>0</v>
      </c>
      <c r="G21" s="146">
        <f t="shared" si="5"/>
        <v>35.225923999999964</v>
      </c>
      <c r="H21" s="147">
        <v>876.88551599999971</v>
      </c>
      <c r="I21" s="261">
        <v>1</v>
      </c>
      <c r="J21" s="180">
        <v>1.09375</v>
      </c>
      <c r="K21" s="24" t="s">
        <v>42</v>
      </c>
      <c r="L21" s="20">
        <v>9.6999999999999993</v>
      </c>
      <c r="M21" s="20" t="s">
        <v>42</v>
      </c>
      <c r="N21" s="20">
        <v>9.6999999999999993</v>
      </c>
      <c r="O21" s="20">
        <v>6.81</v>
      </c>
      <c r="P21" s="20" t="s">
        <v>42</v>
      </c>
      <c r="Q21" s="20">
        <v>6.81</v>
      </c>
      <c r="R21" s="20">
        <v>89.7</v>
      </c>
      <c r="S21" s="20" t="s">
        <v>42</v>
      </c>
      <c r="T21" s="20">
        <v>10.119999999999999</v>
      </c>
      <c r="U21" s="20" t="s">
        <v>42</v>
      </c>
      <c r="V21" s="147">
        <v>10.119999999999999</v>
      </c>
      <c r="W21" s="20">
        <v>13.413533333333334</v>
      </c>
      <c r="X21" s="20" t="s">
        <v>42</v>
      </c>
      <c r="Y21" s="20">
        <v>0.21886666666666876</v>
      </c>
      <c r="Z21" s="20">
        <v>9.4676166666666663</v>
      </c>
      <c r="AA21" s="20" t="s">
        <v>42</v>
      </c>
      <c r="AB21" s="20">
        <v>9.4676166666666663</v>
      </c>
      <c r="AC21" s="24">
        <v>0.39645333333333355</v>
      </c>
      <c r="AD21" s="20">
        <f t="shared" si="0"/>
        <v>3.9459166666666672</v>
      </c>
      <c r="AE21" s="20">
        <f t="shared" si="1"/>
        <v>3.9459166666666672</v>
      </c>
      <c r="AF21" s="20">
        <f t="shared" si="2"/>
        <v>0.45285523436181013</v>
      </c>
      <c r="AG21" s="20" t="s">
        <v>42</v>
      </c>
      <c r="AH21" s="233">
        <v>0.17654999999999998</v>
      </c>
      <c r="AI21" s="235" t="s">
        <v>42</v>
      </c>
      <c r="AJ21" s="234">
        <v>0.17654999999999998</v>
      </c>
      <c r="AK21" s="234">
        <v>1.4899999999999636E-3</v>
      </c>
      <c r="AL21" s="11">
        <v>1.5432980144396424E-3</v>
      </c>
      <c r="AM21" s="11" t="s">
        <v>42</v>
      </c>
      <c r="AN21" s="11">
        <v>4.19999985024333E-3</v>
      </c>
      <c r="AO21" s="11" t="s">
        <v>42</v>
      </c>
      <c r="AP21" s="11">
        <v>2.8500000014901161E-2</v>
      </c>
      <c r="AQ21" s="11" t="s">
        <v>42</v>
      </c>
      <c r="AR21" s="11">
        <v>2.8500000014901161E-2</v>
      </c>
      <c r="AS21" s="17">
        <v>1.0988</v>
      </c>
      <c r="AT21" s="20" t="s">
        <v>42</v>
      </c>
      <c r="AU21" s="20">
        <v>1.0988</v>
      </c>
      <c r="AV21" s="53">
        <v>6.4000000000000203E-3</v>
      </c>
      <c r="AW21" s="20" t="s">
        <v>42</v>
      </c>
      <c r="AX21" s="17">
        <v>-112.15618675825625</v>
      </c>
      <c r="AY21" s="20" t="s">
        <v>42</v>
      </c>
      <c r="AZ21" s="20">
        <v>-112.15618675825625</v>
      </c>
      <c r="BA21" s="20">
        <v>-14.862752536157522</v>
      </c>
      <c r="BB21" s="20" t="s">
        <v>42</v>
      </c>
      <c r="BC21" s="20">
        <v>-14.862752536157522</v>
      </c>
      <c r="BD21" s="20">
        <f t="shared" si="3"/>
        <v>6.7458335310039246</v>
      </c>
      <c r="BE21" s="20" t="s">
        <v>42</v>
      </c>
      <c r="BF21" s="196">
        <v>1.504</v>
      </c>
      <c r="BG21" s="58" t="s">
        <v>42</v>
      </c>
      <c r="BH21" s="58">
        <v>1.504</v>
      </c>
      <c r="BI21" s="58">
        <v>0.1636</v>
      </c>
      <c r="BJ21" s="58" t="s">
        <v>42</v>
      </c>
      <c r="BK21" s="58">
        <v>0.1636</v>
      </c>
      <c r="BL21" s="197">
        <f t="shared" si="4"/>
        <v>37.677079999999997</v>
      </c>
      <c r="BM21" s="146">
        <v>10249.351971684335</v>
      </c>
      <c r="BN21" s="20">
        <v>2645.0523297288755</v>
      </c>
      <c r="BO21" s="20">
        <v>254.90139871764185</v>
      </c>
      <c r="BP21" s="20">
        <v>18948.302129514581</v>
      </c>
      <c r="BQ21" s="20">
        <v>1754.519607084537</v>
      </c>
      <c r="BR21" s="20">
        <v>9291.2670391361862</v>
      </c>
      <c r="BS21" s="20">
        <v>5.821540489146642</v>
      </c>
      <c r="BT21" s="20">
        <v>12.605475762058123</v>
      </c>
      <c r="BU21" s="20">
        <v>183.01524749851387</v>
      </c>
      <c r="BV21" s="20">
        <v>8.004905047207183</v>
      </c>
      <c r="BW21" s="20">
        <v>1.719374037495585</v>
      </c>
      <c r="BX21" s="20">
        <v>78.34118939099325</v>
      </c>
      <c r="BY21" s="147">
        <v>146.0330457805652</v>
      </c>
      <c r="BZ21" s="146" t="s">
        <v>42</v>
      </c>
      <c r="CA21" s="20" t="s">
        <v>42</v>
      </c>
      <c r="CB21" s="20" t="s">
        <v>42</v>
      </c>
      <c r="CC21" s="20" t="s">
        <v>42</v>
      </c>
      <c r="CD21" s="20" t="s">
        <v>42</v>
      </c>
      <c r="CE21" s="20" t="s">
        <v>42</v>
      </c>
      <c r="CF21" s="20" t="s">
        <v>42</v>
      </c>
      <c r="CG21" s="20" t="s">
        <v>42</v>
      </c>
      <c r="CH21" s="20" t="s">
        <v>42</v>
      </c>
      <c r="CI21" s="20" t="s">
        <v>42</v>
      </c>
      <c r="CJ21" s="20" t="s">
        <v>42</v>
      </c>
      <c r="CK21" s="147" t="s">
        <v>42</v>
      </c>
      <c r="CL21" s="146">
        <v>10249.351971684335</v>
      </c>
      <c r="CM21" s="20">
        <v>2645.0523297288755</v>
      </c>
      <c r="CN21" s="20">
        <v>254.90139871764185</v>
      </c>
      <c r="CO21" s="20">
        <v>18948.302129514581</v>
      </c>
      <c r="CP21" s="20">
        <v>1754.519607084537</v>
      </c>
      <c r="CQ21" s="20">
        <v>9291.2670391361862</v>
      </c>
      <c r="CR21" s="20">
        <v>5.821540489146642</v>
      </c>
      <c r="CS21" s="20">
        <v>12.605475762058123</v>
      </c>
      <c r="CT21" s="20">
        <v>183.01524749851387</v>
      </c>
      <c r="CU21" s="20">
        <v>8.004905047207183</v>
      </c>
      <c r="CV21" s="20">
        <v>1.719374037495585</v>
      </c>
      <c r="CW21" s="20">
        <v>78.34118939099325</v>
      </c>
      <c r="CX21" s="147">
        <v>146.0330457805652</v>
      </c>
    </row>
    <row r="22" spans="1:102">
      <c r="A22" s="7"/>
      <c r="B22" s="255">
        <v>20</v>
      </c>
      <c r="C22" s="263">
        <v>98</v>
      </c>
      <c r="D22" s="256" t="s">
        <v>42</v>
      </c>
      <c r="E22" s="255">
        <v>1</v>
      </c>
      <c r="F22" s="256">
        <v>0</v>
      </c>
      <c r="G22" s="146">
        <f t="shared" si="5"/>
        <v>49.643884999999955</v>
      </c>
      <c r="H22" s="147">
        <v>926.52940099999967</v>
      </c>
      <c r="I22" s="261" t="s">
        <v>42</v>
      </c>
      <c r="J22" s="180">
        <v>1.1354166666666701</v>
      </c>
      <c r="K22" s="24" t="s">
        <v>42</v>
      </c>
      <c r="L22" s="20">
        <v>9.5</v>
      </c>
      <c r="M22" s="20" t="s">
        <v>42</v>
      </c>
      <c r="N22" s="20">
        <v>9.5</v>
      </c>
      <c r="O22" s="20">
        <v>6.91</v>
      </c>
      <c r="P22" s="20" t="s">
        <v>42</v>
      </c>
      <c r="Q22" s="20">
        <v>6.91</v>
      </c>
      <c r="R22" s="20">
        <v>97.4</v>
      </c>
      <c r="S22" s="20" t="s">
        <v>42</v>
      </c>
      <c r="T22" s="20">
        <v>11.11</v>
      </c>
      <c r="U22" s="20" t="s">
        <v>42</v>
      </c>
      <c r="V22" s="147">
        <v>11.11</v>
      </c>
      <c r="W22" s="20">
        <v>13.493533333333334</v>
      </c>
      <c r="X22" s="20" t="s">
        <v>42</v>
      </c>
      <c r="Y22" s="20">
        <v>0.21886666666666876</v>
      </c>
      <c r="Z22" s="20">
        <v>9.4596166666666655</v>
      </c>
      <c r="AA22" s="20" t="s">
        <v>42</v>
      </c>
      <c r="AB22" s="20">
        <v>9.4596166666666655</v>
      </c>
      <c r="AC22" s="24">
        <v>0.2522000000000002</v>
      </c>
      <c r="AD22" s="20">
        <f t="shared" si="0"/>
        <v>4.0339166666666681</v>
      </c>
      <c r="AE22" s="20">
        <f t="shared" si="1"/>
        <v>4.0339166666666681</v>
      </c>
      <c r="AF22" s="20">
        <f t="shared" si="2"/>
        <v>0.33392732409579606</v>
      </c>
      <c r="AG22" s="20" t="s">
        <v>42</v>
      </c>
      <c r="AH22" s="233">
        <v>0.20555000000000001</v>
      </c>
      <c r="AI22" s="235" t="s">
        <v>42</v>
      </c>
      <c r="AJ22" s="234">
        <v>0.20555000000000001</v>
      </c>
      <c r="AK22" s="234">
        <v>1.4899999999999636E-3</v>
      </c>
      <c r="AL22" s="11">
        <v>8.1498986110091209E-3</v>
      </c>
      <c r="AM22" s="11" t="s">
        <v>42</v>
      </c>
      <c r="AN22" s="11">
        <v>7.1999998763203621E-3</v>
      </c>
      <c r="AO22" s="11" t="s">
        <v>42</v>
      </c>
      <c r="AP22" s="11">
        <v>2.6200000196695328E-2</v>
      </c>
      <c r="AQ22" s="11" t="s">
        <v>42</v>
      </c>
      <c r="AR22" s="11">
        <v>2.6200000196695328E-2</v>
      </c>
      <c r="AS22" s="17">
        <v>1.1034999999999999</v>
      </c>
      <c r="AT22" s="20" t="s">
        <v>42</v>
      </c>
      <c r="AU22" s="20">
        <v>1.1034999999999999</v>
      </c>
      <c r="AV22" s="53">
        <v>8.3999999999999908E-3</v>
      </c>
      <c r="AW22" s="20" t="s">
        <v>42</v>
      </c>
      <c r="AX22" s="17">
        <v>-111.279859690935</v>
      </c>
      <c r="AY22" s="20" t="s">
        <v>42</v>
      </c>
      <c r="AZ22" s="20">
        <v>-111.279859690935</v>
      </c>
      <c r="BA22" s="20">
        <v>-14.681921274343999</v>
      </c>
      <c r="BB22" s="20" t="s">
        <v>42</v>
      </c>
      <c r="BC22" s="20">
        <v>-14.681921274343999</v>
      </c>
      <c r="BD22" s="20">
        <f t="shared" si="3"/>
        <v>6.1755105038169944</v>
      </c>
      <c r="BE22" s="20" t="s">
        <v>42</v>
      </c>
      <c r="BF22" s="196">
        <v>1.528</v>
      </c>
      <c r="BG22" s="58" t="s">
        <v>42</v>
      </c>
      <c r="BH22" s="58">
        <v>1.528</v>
      </c>
      <c r="BI22" s="58">
        <v>0.15953000000000001</v>
      </c>
      <c r="BJ22" s="58" t="s">
        <v>42</v>
      </c>
      <c r="BK22" s="58">
        <v>0.15953000000000001</v>
      </c>
      <c r="BL22" s="197">
        <f t="shared" si="4"/>
        <v>36.739758999999999</v>
      </c>
      <c r="BM22" s="146">
        <v>10293.357459745575</v>
      </c>
      <c r="BN22" s="20">
        <v>2714.4458565525065</v>
      </c>
      <c r="BO22" s="20">
        <v>299.00284457693414</v>
      </c>
      <c r="BP22" s="20">
        <v>19202.283087070929</v>
      </c>
      <c r="BQ22" s="20">
        <v>1732.4634153630864</v>
      </c>
      <c r="BR22" s="20">
        <v>9497.4863918633291</v>
      </c>
      <c r="BS22" s="20">
        <v>9.8950298540687331</v>
      </c>
      <c r="BT22" s="20">
        <v>15.698565670268486</v>
      </c>
      <c r="BU22" s="20">
        <v>203.79216647041815</v>
      </c>
      <c r="BV22" s="20">
        <v>6.3290592500013361</v>
      </c>
      <c r="BW22" s="20">
        <v>13.102828458834239</v>
      </c>
      <c r="BX22" s="20">
        <v>83.456991614448896</v>
      </c>
      <c r="BY22" s="147">
        <v>161.101483194515</v>
      </c>
      <c r="BZ22" s="146" t="s">
        <v>42</v>
      </c>
      <c r="CA22" s="20" t="s">
        <v>42</v>
      </c>
      <c r="CB22" s="20" t="s">
        <v>42</v>
      </c>
      <c r="CC22" s="20" t="s">
        <v>42</v>
      </c>
      <c r="CD22" s="20" t="s">
        <v>42</v>
      </c>
      <c r="CE22" s="20" t="s">
        <v>42</v>
      </c>
      <c r="CF22" s="20" t="s">
        <v>42</v>
      </c>
      <c r="CG22" s="20" t="s">
        <v>42</v>
      </c>
      <c r="CH22" s="20" t="s">
        <v>42</v>
      </c>
      <c r="CI22" s="20" t="s">
        <v>42</v>
      </c>
      <c r="CJ22" s="20" t="s">
        <v>42</v>
      </c>
      <c r="CK22" s="147" t="s">
        <v>42</v>
      </c>
      <c r="CL22" s="146">
        <v>10293.357459745575</v>
      </c>
      <c r="CM22" s="20">
        <v>2714.4458565525065</v>
      </c>
      <c r="CN22" s="20">
        <v>299.00284457693414</v>
      </c>
      <c r="CO22" s="20">
        <v>19202.283087070929</v>
      </c>
      <c r="CP22" s="20">
        <v>1732.4634153630864</v>
      </c>
      <c r="CQ22" s="20">
        <v>9497.4863918633291</v>
      </c>
      <c r="CR22" s="20">
        <v>9.8950298540687331</v>
      </c>
      <c r="CS22" s="20">
        <v>15.698565670268486</v>
      </c>
      <c r="CT22" s="20">
        <v>203.79216647041815</v>
      </c>
      <c r="CU22" s="20">
        <v>6.3290592500013361</v>
      </c>
      <c r="CV22" s="20">
        <v>13.102828458834239</v>
      </c>
      <c r="CW22" s="20">
        <v>83.456991614448896</v>
      </c>
      <c r="CX22" s="147">
        <v>161.101483194515</v>
      </c>
    </row>
    <row r="23" spans="1:102">
      <c r="A23" s="7"/>
      <c r="B23" s="255">
        <v>21</v>
      </c>
      <c r="C23" s="263">
        <v>103</v>
      </c>
      <c r="D23" s="256" t="s">
        <v>42</v>
      </c>
      <c r="E23" s="255">
        <v>1</v>
      </c>
      <c r="F23" s="256">
        <v>0</v>
      </c>
      <c r="G23" s="146">
        <f t="shared" si="5"/>
        <v>53.900637999999958</v>
      </c>
      <c r="H23" s="147">
        <v>980.43003899999962</v>
      </c>
      <c r="I23" s="261">
        <v>1</v>
      </c>
      <c r="J23" s="180">
        <v>1.1770833333333299</v>
      </c>
      <c r="K23" s="24" t="s">
        <v>42</v>
      </c>
      <c r="L23" s="20">
        <v>9.1</v>
      </c>
      <c r="M23" s="20" t="s">
        <v>42</v>
      </c>
      <c r="N23" s="20">
        <v>9.1</v>
      </c>
      <c r="O23" s="20">
        <v>6.59</v>
      </c>
      <c r="P23" s="20" t="s">
        <v>42</v>
      </c>
      <c r="Q23" s="20">
        <v>6.59</v>
      </c>
      <c r="R23" s="20">
        <v>83.4</v>
      </c>
      <c r="S23" s="20" t="s">
        <v>42</v>
      </c>
      <c r="T23" s="20">
        <v>9.5399999999999991</v>
      </c>
      <c r="U23" s="20" t="s">
        <v>42</v>
      </c>
      <c r="V23" s="147">
        <v>9.5399999999999991</v>
      </c>
      <c r="W23" s="20">
        <v>13.213533333333334</v>
      </c>
      <c r="X23" s="20" t="s">
        <v>42</v>
      </c>
      <c r="Y23" s="20">
        <v>0.21886666666666876</v>
      </c>
      <c r="Z23" s="20">
        <v>9.458616666666666</v>
      </c>
      <c r="AA23" s="20" t="s">
        <v>42</v>
      </c>
      <c r="AB23" s="20">
        <v>9.458616666666666</v>
      </c>
      <c r="AC23" s="24">
        <v>0.2522000000000002</v>
      </c>
      <c r="AD23" s="20">
        <f t="shared" si="0"/>
        <v>3.7549166666666682</v>
      </c>
      <c r="AE23" s="20">
        <f t="shared" si="1"/>
        <v>3.7549166666666682</v>
      </c>
      <c r="AF23" s="20">
        <f t="shared" si="2"/>
        <v>0.33392732409579606</v>
      </c>
      <c r="AG23" s="20" t="s">
        <v>42</v>
      </c>
      <c r="AH23" s="233">
        <v>0.20095000000000002</v>
      </c>
      <c r="AI23" s="235" t="s">
        <v>42</v>
      </c>
      <c r="AJ23" s="234">
        <v>0.20095000000000002</v>
      </c>
      <c r="AK23" s="234">
        <v>1.4899999999999636E-3</v>
      </c>
      <c r="AL23" s="11">
        <v>4.7448868863284588E-3</v>
      </c>
      <c r="AM23" s="11" t="s">
        <v>42</v>
      </c>
      <c r="AN23" s="11">
        <v>3.8000000640749931E-3</v>
      </c>
      <c r="AO23" s="11" t="s">
        <v>42</v>
      </c>
      <c r="AP23" s="11">
        <v>8.2000000402331352E-3</v>
      </c>
      <c r="AQ23" s="11" t="s">
        <v>42</v>
      </c>
      <c r="AR23" s="11">
        <v>8.2000000402331352E-3</v>
      </c>
      <c r="AS23" s="17">
        <v>1.1025</v>
      </c>
      <c r="AT23" s="20" t="s">
        <v>42</v>
      </c>
      <c r="AU23" s="20">
        <v>1.1025</v>
      </c>
      <c r="AV23" s="53">
        <v>8.3999999999999908E-3</v>
      </c>
      <c r="AW23" s="20" t="s">
        <v>42</v>
      </c>
      <c r="AX23" s="17">
        <v>-107.67612322754883</v>
      </c>
      <c r="AY23" s="20" t="s">
        <v>42</v>
      </c>
      <c r="AZ23" s="20">
        <v>-107.67612322754883</v>
      </c>
      <c r="BA23" s="20">
        <v>-13.542462506409345</v>
      </c>
      <c r="BB23" s="20" t="s">
        <v>42</v>
      </c>
      <c r="BC23" s="20">
        <v>-13.542462506409345</v>
      </c>
      <c r="BD23" s="20">
        <f t="shared" si="3"/>
        <v>0.66357682372593274</v>
      </c>
      <c r="BE23" s="20" t="s">
        <v>42</v>
      </c>
      <c r="BF23" s="196">
        <v>1.4970000000000001</v>
      </c>
      <c r="BG23" s="58" t="s">
        <v>42</v>
      </c>
      <c r="BH23" s="58">
        <v>1.4970000000000001</v>
      </c>
      <c r="BI23" s="58">
        <v>0.16147</v>
      </c>
      <c r="BJ23" s="58" t="s">
        <v>42</v>
      </c>
      <c r="BK23" s="58">
        <v>0.16147</v>
      </c>
      <c r="BL23" s="197">
        <f t="shared" si="4"/>
        <v>37.186540999999998</v>
      </c>
      <c r="BM23" s="146">
        <v>10295.927487067713</v>
      </c>
      <c r="BN23" s="20">
        <v>2611.2758688909548</v>
      </c>
      <c r="BO23" s="20">
        <v>310.97748917798248</v>
      </c>
      <c r="BP23" s="20">
        <v>19333.748236090698</v>
      </c>
      <c r="BQ23" s="20">
        <v>1697.3843243060494</v>
      </c>
      <c r="BR23" s="20">
        <v>9044.0379937769194</v>
      </c>
      <c r="BS23" s="20">
        <v>5.9951083208495444</v>
      </c>
      <c r="BT23" s="20">
        <v>13.116269586590102</v>
      </c>
      <c r="BU23" s="20">
        <v>189.68228179136895</v>
      </c>
      <c r="BV23" s="20">
        <v>0.92395760336327393</v>
      </c>
      <c r="BW23" s="20">
        <v>2.426646812259972</v>
      </c>
      <c r="BX23" s="20">
        <v>77.832916110702143</v>
      </c>
      <c r="BY23" s="147">
        <v>151.894814477116</v>
      </c>
      <c r="BZ23" s="146" t="s">
        <v>42</v>
      </c>
      <c r="CA23" s="20" t="s">
        <v>42</v>
      </c>
      <c r="CB23" s="20" t="s">
        <v>42</v>
      </c>
      <c r="CC23" s="20" t="s">
        <v>42</v>
      </c>
      <c r="CD23" s="20" t="s">
        <v>42</v>
      </c>
      <c r="CE23" s="20" t="s">
        <v>42</v>
      </c>
      <c r="CF23" s="20" t="s">
        <v>42</v>
      </c>
      <c r="CG23" s="20" t="s">
        <v>42</v>
      </c>
      <c r="CH23" s="20" t="s">
        <v>42</v>
      </c>
      <c r="CI23" s="20" t="s">
        <v>42</v>
      </c>
      <c r="CJ23" s="20" t="s">
        <v>42</v>
      </c>
      <c r="CK23" s="147" t="s">
        <v>42</v>
      </c>
      <c r="CL23" s="146">
        <v>10295.927487067713</v>
      </c>
      <c r="CM23" s="20">
        <v>2611.2758688909548</v>
      </c>
      <c r="CN23" s="20">
        <v>310.97748917798248</v>
      </c>
      <c r="CO23" s="20">
        <v>19333.748236090698</v>
      </c>
      <c r="CP23" s="20">
        <v>1697.3843243060494</v>
      </c>
      <c r="CQ23" s="20">
        <v>9044.0379937769194</v>
      </c>
      <c r="CR23" s="20">
        <v>5.9951083208495444</v>
      </c>
      <c r="CS23" s="20">
        <v>13.116269586590102</v>
      </c>
      <c r="CT23" s="20">
        <v>189.68228179136895</v>
      </c>
      <c r="CU23" s="20">
        <v>0.92395760336327393</v>
      </c>
      <c r="CV23" s="20">
        <v>2.426646812259972</v>
      </c>
      <c r="CW23" s="20">
        <v>77.832916110702143</v>
      </c>
      <c r="CX23" s="147">
        <v>151.894814477116</v>
      </c>
    </row>
    <row r="24" spans="1:102">
      <c r="A24" s="7"/>
      <c r="B24" s="255">
        <v>22</v>
      </c>
      <c r="C24" s="263">
        <v>104</v>
      </c>
      <c r="D24" s="256" t="s">
        <v>42</v>
      </c>
      <c r="E24" s="255">
        <v>1</v>
      </c>
      <c r="F24" s="256">
        <v>0</v>
      </c>
      <c r="G24" s="146">
        <f t="shared" si="5"/>
        <v>44.887130999999954</v>
      </c>
      <c r="H24" s="147">
        <v>1025.3171699999996</v>
      </c>
      <c r="I24" s="261" t="s">
        <v>42</v>
      </c>
      <c r="J24" s="180">
        <v>1.21875</v>
      </c>
      <c r="K24" s="24" t="s">
        <v>42</v>
      </c>
      <c r="L24" s="20">
        <v>9.1999999999999993</v>
      </c>
      <c r="M24" s="20" t="s">
        <v>42</v>
      </c>
      <c r="N24" s="20">
        <v>9.1999999999999993</v>
      </c>
      <c r="O24" s="20">
        <v>6.78</v>
      </c>
      <c r="P24" s="20" t="s">
        <v>42</v>
      </c>
      <c r="Q24" s="20">
        <v>6.78</v>
      </c>
      <c r="R24" s="20">
        <v>89.7</v>
      </c>
      <c r="S24" s="20" t="s">
        <v>42</v>
      </c>
      <c r="T24" s="20">
        <v>10.26</v>
      </c>
      <c r="U24" s="20" t="s">
        <v>42</v>
      </c>
      <c r="V24" s="147">
        <v>10.26</v>
      </c>
      <c r="W24" s="20">
        <v>12.773533333333335</v>
      </c>
      <c r="X24" s="20" t="s">
        <v>42</v>
      </c>
      <c r="Y24" s="20">
        <v>0.21886666666666876</v>
      </c>
      <c r="Z24" s="20">
        <v>8.6656166666666667</v>
      </c>
      <c r="AA24" s="20" t="s">
        <v>42</v>
      </c>
      <c r="AB24" s="20">
        <v>8.6656166666666667</v>
      </c>
      <c r="AC24" s="24">
        <v>0.2522000000000002</v>
      </c>
      <c r="AD24" s="20">
        <f t="shared" si="0"/>
        <v>4.107916666666668</v>
      </c>
      <c r="AE24" s="20">
        <f t="shared" si="1"/>
        <v>4.107916666666668</v>
      </c>
      <c r="AF24" s="20">
        <f t="shared" si="2"/>
        <v>0.33392732409579606</v>
      </c>
      <c r="AG24" s="20" t="s">
        <v>42</v>
      </c>
      <c r="AH24" s="233">
        <v>0.17414999999999997</v>
      </c>
      <c r="AI24" s="235" t="s">
        <v>42</v>
      </c>
      <c r="AJ24" s="234">
        <v>0.17414999999999997</v>
      </c>
      <c r="AK24" s="234">
        <v>1.4899999999999636E-3</v>
      </c>
      <c r="AL24" s="11">
        <v>2.7959119528532028E-2</v>
      </c>
      <c r="AM24" s="11" t="s">
        <v>42</v>
      </c>
      <c r="AN24" s="11">
        <v>7.0000002160668373E-3</v>
      </c>
      <c r="AO24" s="11" t="s">
        <v>42</v>
      </c>
      <c r="AP24" s="11">
        <v>2.7100000530481339E-2</v>
      </c>
      <c r="AQ24" s="11" t="s">
        <v>42</v>
      </c>
      <c r="AR24" s="11">
        <v>2.7100000530481339E-2</v>
      </c>
      <c r="AS24" s="17">
        <v>0.85240000000000005</v>
      </c>
      <c r="AT24" s="20" t="s">
        <v>42</v>
      </c>
      <c r="AU24" s="20">
        <v>0.85240000000000005</v>
      </c>
      <c r="AV24" s="53">
        <v>8.3999999999999908E-3</v>
      </c>
      <c r="AW24" s="20" t="s">
        <v>42</v>
      </c>
      <c r="AX24" s="17">
        <v>-112.04933885470506</v>
      </c>
      <c r="AY24" s="20" t="s">
        <v>42</v>
      </c>
      <c r="AZ24" s="20">
        <v>-112.04933885470506</v>
      </c>
      <c r="BA24" s="20">
        <v>-14.794175374501423</v>
      </c>
      <c r="BB24" s="20" t="s">
        <v>42</v>
      </c>
      <c r="BC24" s="20">
        <v>-14.794175374501423</v>
      </c>
      <c r="BD24" s="20">
        <f t="shared" si="3"/>
        <v>6.304064141306327</v>
      </c>
      <c r="BE24" s="20" t="s">
        <v>42</v>
      </c>
      <c r="BF24" s="196">
        <v>1.472</v>
      </c>
      <c r="BG24" s="58" t="s">
        <v>42</v>
      </c>
      <c r="BH24" s="58">
        <v>1.472</v>
      </c>
      <c r="BI24" s="58">
        <v>0.17291000000000001</v>
      </c>
      <c r="BJ24" s="58" t="s">
        <v>42</v>
      </c>
      <c r="BK24" s="58">
        <v>0.17291000000000001</v>
      </c>
      <c r="BL24" s="197">
        <f t="shared" si="4"/>
        <v>39.821173000000002</v>
      </c>
      <c r="BM24" s="146">
        <v>9920.0197892452015</v>
      </c>
      <c r="BN24" s="20">
        <v>2411.5495271622549</v>
      </c>
      <c r="BO24" s="20">
        <v>330.45011639029889</v>
      </c>
      <c r="BP24" s="20">
        <v>18582.264123657755</v>
      </c>
      <c r="BQ24" s="20">
        <v>1629.1209706728216</v>
      </c>
      <c r="BR24" s="20">
        <v>8286.5540411266156</v>
      </c>
      <c r="BS24" s="20">
        <v>5.9307637675805571</v>
      </c>
      <c r="BT24" s="20">
        <v>13.561617826978612</v>
      </c>
      <c r="BU24" s="20">
        <v>227.22998691942792</v>
      </c>
      <c r="BV24" s="20">
        <v>1.5442227854051147</v>
      </c>
      <c r="BW24" s="20">
        <v>4.2958147479255233</v>
      </c>
      <c r="BX24" s="20">
        <v>74.880656183348734</v>
      </c>
      <c r="BY24" s="147">
        <v>149.45469866286979</v>
      </c>
      <c r="BZ24" s="146" t="s">
        <v>42</v>
      </c>
      <c r="CA24" s="20" t="s">
        <v>42</v>
      </c>
      <c r="CB24" s="20" t="s">
        <v>42</v>
      </c>
      <c r="CC24" s="20" t="s">
        <v>42</v>
      </c>
      <c r="CD24" s="20" t="s">
        <v>42</v>
      </c>
      <c r="CE24" s="20" t="s">
        <v>42</v>
      </c>
      <c r="CF24" s="20" t="s">
        <v>42</v>
      </c>
      <c r="CG24" s="20" t="s">
        <v>42</v>
      </c>
      <c r="CH24" s="20" t="s">
        <v>42</v>
      </c>
      <c r="CI24" s="20" t="s">
        <v>42</v>
      </c>
      <c r="CJ24" s="20" t="s">
        <v>42</v>
      </c>
      <c r="CK24" s="147" t="s">
        <v>42</v>
      </c>
      <c r="CL24" s="146">
        <v>9920.0197892452015</v>
      </c>
      <c r="CM24" s="20">
        <v>2411.5495271622549</v>
      </c>
      <c r="CN24" s="20">
        <v>330.45011639029889</v>
      </c>
      <c r="CO24" s="20">
        <v>18582.264123657755</v>
      </c>
      <c r="CP24" s="20">
        <v>1629.1209706728216</v>
      </c>
      <c r="CQ24" s="20">
        <v>8286.5540411266156</v>
      </c>
      <c r="CR24" s="20">
        <v>5.9307637675805571</v>
      </c>
      <c r="CS24" s="20">
        <v>13.561617826978612</v>
      </c>
      <c r="CT24" s="20">
        <v>227.22998691942792</v>
      </c>
      <c r="CU24" s="20">
        <v>1.5442227854051147</v>
      </c>
      <c r="CV24" s="20">
        <v>4.2958147479255233</v>
      </c>
      <c r="CW24" s="20">
        <v>74.880656183348734</v>
      </c>
      <c r="CX24" s="147">
        <v>149.45469866286979</v>
      </c>
    </row>
    <row r="25" spans="1:102">
      <c r="A25" s="7"/>
      <c r="B25" s="255">
        <v>23</v>
      </c>
      <c r="C25" s="263">
        <v>106</v>
      </c>
      <c r="D25" s="256" t="s">
        <v>42</v>
      </c>
      <c r="E25" s="255">
        <v>1</v>
      </c>
      <c r="F25" s="256">
        <v>0</v>
      </c>
      <c r="G25" s="146">
        <f t="shared" si="5"/>
        <v>56.40306499999997</v>
      </c>
      <c r="H25" s="147">
        <v>1081.7202349999995</v>
      </c>
      <c r="I25" s="261">
        <v>4</v>
      </c>
      <c r="J25" s="180">
        <v>1.2604166666666701</v>
      </c>
      <c r="K25" s="24" t="s">
        <v>42</v>
      </c>
      <c r="L25" s="20">
        <v>9.1999999999999993</v>
      </c>
      <c r="M25" s="20" t="s">
        <v>42</v>
      </c>
      <c r="N25" s="20">
        <v>9.1999999999999993</v>
      </c>
      <c r="O25" s="20">
        <v>6.63</v>
      </c>
      <c r="P25" s="20" t="s">
        <v>42</v>
      </c>
      <c r="Q25" s="20">
        <v>6.63</v>
      </c>
      <c r="R25" s="20">
        <v>94.1</v>
      </c>
      <c r="S25" s="20" t="s">
        <v>42</v>
      </c>
      <c r="T25" s="20">
        <v>10.76</v>
      </c>
      <c r="U25" s="20" t="s">
        <v>42</v>
      </c>
      <c r="V25" s="147">
        <v>10.76</v>
      </c>
      <c r="W25" s="20">
        <v>12.523533333333335</v>
      </c>
      <c r="X25" s="20" t="s">
        <v>42</v>
      </c>
      <c r="Y25" s="20">
        <v>0.21886666666666876</v>
      </c>
      <c r="Z25" s="20">
        <v>7.926616666666666</v>
      </c>
      <c r="AA25" s="20" t="s">
        <v>42</v>
      </c>
      <c r="AB25" s="20">
        <v>7.926616666666666</v>
      </c>
      <c r="AC25" s="24">
        <v>0.39645333333333355</v>
      </c>
      <c r="AD25" s="20">
        <f t="shared" si="0"/>
        <v>4.5969166666666688</v>
      </c>
      <c r="AE25" s="20">
        <f t="shared" si="1"/>
        <v>4.5969166666666688</v>
      </c>
      <c r="AF25" s="20">
        <f t="shared" si="2"/>
        <v>0.45285523436181013</v>
      </c>
      <c r="AG25" s="20" t="s">
        <v>42</v>
      </c>
      <c r="AH25" s="233">
        <v>0.19035000000000002</v>
      </c>
      <c r="AI25" s="235" t="s">
        <v>42</v>
      </c>
      <c r="AJ25" s="234">
        <v>0.19035000000000002</v>
      </c>
      <c r="AK25" s="234">
        <v>1.4899999999999636E-3</v>
      </c>
      <c r="AL25" s="11">
        <v>4.7448868863284588E-3</v>
      </c>
      <c r="AM25" s="11" t="s">
        <v>42</v>
      </c>
      <c r="AN25" s="11">
        <v>4.999999888241291E-3</v>
      </c>
      <c r="AO25" s="11" t="s">
        <v>42</v>
      </c>
      <c r="AP25" s="11">
        <v>7.5499996542930603E-2</v>
      </c>
      <c r="AQ25" s="11" t="s">
        <v>42</v>
      </c>
      <c r="AR25" s="11">
        <v>7.5499996542930603E-2</v>
      </c>
      <c r="AS25" s="17">
        <v>1.0398000000000001</v>
      </c>
      <c r="AT25" s="20" t="s">
        <v>42</v>
      </c>
      <c r="AU25" s="20">
        <v>1.0398000000000001</v>
      </c>
      <c r="AV25" s="53">
        <v>8.3999999999999908E-3</v>
      </c>
      <c r="AW25" s="20" t="s">
        <v>42</v>
      </c>
      <c r="AX25" s="17">
        <v>-112.03270994727232</v>
      </c>
      <c r="AY25" s="20" t="s">
        <v>42</v>
      </c>
      <c r="AZ25" s="20">
        <v>-112.03270994727232</v>
      </c>
      <c r="BA25" s="20">
        <v>-14.955692625347345</v>
      </c>
      <c r="BB25" s="20" t="s">
        <v>42</v>
      </c>
      <c r="BC25" s="20">
        <v>-14.955692625347345</v>
      </c>
      <c r="BD25" s="20">
        <f t="shared" si="3"/>
        <v>7.6128310555064331</v>
      </c>
      <c r="BE25" s="20" t="s">
        <v>42</v>
      </c>
      <c r="BF25" s="196">
        <v>1.4970000000000001</v>
      </c>
      <c r="BG25" s="58" t="s">
        <v>42</v>
      </c>
      <c r="BH25" s="58">
        <v>1.4970000000000001</v>
      </c>
      <c r="BI25" s="58">
        <v>0.16596</v>
      </c>
      <c r="BJ25" s="58" t="s">
        <v>42</v>
      </c>
      <c r="BK25" s="58">
        <v>0.16596</v>
      </c>
      <c r="BL25" s="197">
        <f t="shared" si="4"/>
        <v>38.220587999999999</v>
      </c>
      <c r="BM25" s="146">
        <v>9602.2987462520323</v>
      </c>
      <c r="BN25" s="20">
        <v>2240.5300657487815</v>
      </c>
      <c r="BO25" s="20">
        <v>242.56208935303104</v>
      </c>
      <c r="BP25" s="20">
        <v>18976.677295931127</v>
      </c>
      <c r="BQ25" s="20">
        <v>1559.2237508308508</v>
      </c>
      <c r="BR25" s="20">
        <v>7701.7377194417058</v>
      </c>
      <c r="BS25" s="20">
        <v>5.5895643389045748</v>
      </c>
      <c r="BT25" s="20">
        <v>12.180869712055639</v>
      </c>
      <c r="BU25" s="20">
        <v>221.72635337042817</v>
      </c>
      <c r="BV25" s="20">
        <v>1.4839909608469566</v>
      </c>
      <c r="BW25" s="20">
        <v>3.0819022328782655</v>
      </c>
      <c r="BX25" s="20">
        <v>70.065776939177908</v>
      </c>
      <c r="BY25" s="147">
        <v>137.94436539867698</v>
      </c>
      <c r="BZ25" s="146" t="s">
        <v>42</v>
      </c>
      <c r="CA25" s="20" t="s">
        <v>42</v>
      </c>
      <c r="CB25" s="20" t="s">
        <v>42</v>
      </c>
      <c r="CC25" s="20" t="s">
        <v>42</v>
      </c>
      <c r="CD25" s="20" t="s">
        <v>42</v>
      </c>
      <c r="CE25" s="20" t="s">
        <v>42</v>
      </c>
      <c r="CF25" s="20" t="s">
        <v>42</v>
      </c>
      <c r="CG25" s="20" t="s">
        <v>42</v>
      </c>
      <c r="CH25" s="20" t="s">
        <v>42</v>
      </c>
      <c r="CI25" s="20" t="s">
        <v>42</v>
      </c>
      <c r="CJ25" s="20" t="s">
        <v>42</v>
      </c>
      <c r="CK25" s="147" t="s">
        <v>42</v>
      </c>
      <c r="CL25" s="146">
        <v>9602.2987462520323</v>
      </c>
      <c r="CM25" s="20">
        <v>2240.5300657487815</v>
      </c>
      <c r="CN25" s="20">
        <v>242.56208935303104</v>
      </c>
      <c r="CO25" s="20">
        <v>18976.677295931127</v>
      </c>
      <c r="CP25" s="20">
        <v>1559.2237508308508</v>
      </c>
      <c r="CQ25" s="20">
        <v>7701.7377194417058</v>
      </c>
      <c r="CR25" s="20">
        <v>5.5895643389045748</v>
      </c>
      <c r="CS25" s="20">
        <v>12.180869712055639</v>
      </c>
      <c r="CT25" s="20">
        <v>221.72635337042817</v>
      </c>
      <c r="CU25" s="20">
        <v>1.4839909608469566</v>
      </c>
      <c r="CV25" s="20">
        <v>3.0819022328782655</v>
      </c>
      <c r="CW25" s="20">
        <v>70.065776939177908</v>
      </c>
      <c r="CX25" s="147">
        <v>137.94436539867698</v>
      </c>
    </row>
    <row r="26" spans="1:102">
      <c r="A26" s="7"/>
      <c r="B26" s="255">
        <v>24</v>
      </c>
      <c r="C26" s="263">
        <v>108</v>
      </c>
      <c r="D26" s="256" t="s">
        <v>42</v>
      </c>
      <c r="E26" s="255">
        <v>1</v>
      </c>
      <c r="F26" s="256">
        <v>0</v>
      </c>
      <c r="G26" s="146">
        <f t="shared" si="5"/>
        <v>69.615497999999889</v>
      </c>
      <c r="H26" s="147">
        <v>1151.3357329999994</v>
      </c>
      <c r="I26" s="261" t="s">
        <v>42</v>
      </c>
      <c r="J26" s="180">
        <v>1.3020833333333299</v>
      </c>
      <c r="K26" s="24" t="s">
        <v>42</v>
      </c>
      <c r="L26" s="20">
        <v>9.3000000000000007</v>
      </c>
      <c r="M26" s="20" t="s">
        <v>42</v>
      </c>
      <c r="N26" s="20">
        <v>9.3000000000000007</v>
      </c>
      <c r="O26" s="20">
        <v>6.82</v>
      </c>
      <c r="P26" s="20" t="s">
        <v>42</v>
      </c>
      <c r="Q26" s="20">
        <v>6.82</v>
      </c>
      <c r="R26" s="20">
        <v>90.3</v>
      </c>
      <c r="S26" s="20" t="s">
        <v>42</v>
      </c>
      <c r="T26" s="20">
        <v>10.33</v>
      </c>
      <c r="U26" s="20" t="s">
        <v>42</v>
      </c>
      <c r="V26" s="147">
        <v>10.33</v>
      </c>
      <c r="W26" s="20">
        <v>12.193533333333335</v>
      </c>
      <c r="X26" s="20" t="s">
        <v>42</v>
      </c>
      <c r="Y26" s="20">
        <v>0.21886666666666876</v>
      </c>
      <c r="Z26" s="20">
        <v>7.6916166666666665</v>
      </c>
      <c r="AA26" s="20" t="s">
        <v>42</v>
      </c>
      <c r="AB26" s="20">
        <v>7.6916166666666665</v>
      </c>
      <c r="AC26" s="24">
        <v>0.39645333333333355</v>
      </c>
      <c r="AD26" s="20">
        <f t="shared" si="0"/>
        <v>4.5019166666666681</v>
      </c>
      <c r="AE26" s="20">
        <f t="shared" si="1"/>
        <v>4.5019166666666681</v>
      </c>
      <c r="AF26" s="20">
        <f t="shared" si="2"/>
        <v>0.45285523436181013</v>
      </c>
      <c r="AG26" s="20" t="s">
        <v>42</v>
      </c>
      <c r="AH26" s="233">
        <v>0.18364999999999998</v>
      </c>
      <c r="AI26" s="235" t="s">
        <v>42</v>
      </c>
      <c r="AJ26" s="235">
        <v>0.18364999999999998</v>
      </c>
      <c r="AK26" s="234">
        <v>1.4899999999999636E-3</v>
      </c>
      <c r="AL26" s="11">
        <v>8.3143971860408783E-3</v>
      </c>
      <c r="AM26" s="11" t="s">
        <v>42</v>
      </c>
      <c r="AN26" s="11">
        <v>1.1300000362098217E-2</v>
      </c>
      <c r="AO26" s="11" t="s">
        <v>42</v>
      </c>
      <c r="AP26" s="11">
        <v>2.8699999675154686E-2</v>
      </c>
      <c r="AQ26" s="11" t="s">
        <v>42</v>
      </c>
      <c r="AR26" s="11">
        <v>2.8699999675154686E-2</v>
      </c>
      <c r="AS26" s="17">
        <v>1.0542</v>
      </c>
      <c r="AT26" s="20" t="s">
        <v>42</v>
      </c>
      <c r="AU26" s="20">
        <v>1.0542</v>
      </c>
      <c r="AV26" s="53">
        <v>6.4000000000000203E-3</v>
      </c>
      <c r="AW26" s="20" t="s">
        <v>42</v>
      </c>
      <c r="AX26" s="17">
        <v>-112.1434010199181</v>
      </c>
      <c r="AY26" s="20" t="s">
        <v>42</v>
      </c>
      <c r="AZ26" s="20">
        <v>-112.1434010199181</v>
      </c>
      <c r="BA26" s="20">
        <v>-14.877079096483861</v>
      </c>
      <c r="BB26" s="20" t="s">
        <v>42</v>
      </c>
      <c r="BC26" s="20">
        <v>-14.877079096483861</v>
      </c>
      <c r="BD26" s="20">
        <f t="shared" si="3"/>
        <v>6.8732317519527868</v>
      </c>
      <c r="BE26" s="20" t="s">
        <v>42</v>
      </c>
      <c r="BF26" s="196">
        <v>1.524</v>
      </c>
      <c r="BG26" s="58" t="s">
        <v>42</v>
      </c>
      <c r="BH26" s="58">
        <v>1.524</v>
      </c>
      <c r="BI26" s="58">
        <v>0.18407999999999999</v>
      </c>
      <c r="BJ26" s="58" t="s">
        <v>42</v>
      </c>
      <c r="BK26" s="58">
        <v>0.18407999999999999</v>
      </c>
      <c r="BL26" s="197">
        <f t="shared" si="4"/>
        <v>42.393623999999996</v>
      </c>
      <c r="BM26" s="146">
        <v>8865.4478412775679</v>
      </c>
      <c r="BN26" s="20">
        <v>2030.8482978242855</v>
      </c>
      <c r="BO26" s="20">
        <v>248.1259779021477</v>
      </c>
      <c r="BP26" s="20">
        <v>17970.253498543098</v>
      </c>
      <c r="BQ26" s="20">
        <v>1426.4832142300052</v>
      </c>
      <c r="BR26" s="20">
        <v>6890.8165769101934</v>
      </c>
      <c r="BS26" s="20">
        <v>5.3346435583566532</v>
      </c>
      <c r="BT26" s="20">
        <v>14.132959944154157</v>
      </c>
      <c r="BU26" s="20">
        <v>196.94639547372984</v>
      </c>
      <c r="BV26" s="20">
        <v>0.66050519235958371</v>
      </c>
      <c r="BW26" s="20">
        <v>2.0641934871820751</v>
      </c>
      <c r="BX26" s="20">
        <v>64.067869233106592</v>
      </c>
      <c r="BY26" s="147">
        <v>129.5652840172711</v>
      </c>
      <c r="BZ26" s="146" t="s">
        <v>42</v>
      </c>
      <c r="CA26" s="20" t="s">
        <v>42</v>
      </c>
      <c r="CB26" s="20" t="s">
        <v>42</v>
      </c>
      <c r="CC26" s="20" t="s">
        <v>42</v>
      </c>
      <c r="CD26" s="20" t="s">
        <v>42</v>
      </c>
      <c r="CE26" s="20" t="s">
        <v>42</v>
      </c>
      <c r="CF26" s="20" t="s">
        <v>42</v>
      </c>
      <c r="CG26" s="20" t="s">
        <v>42</v>
      </c>
      <c r="CH26" s="20" t="s">
        <v>42</v>
      </c>
      <c r="CI26" s="20" t="s">
        <v>42</v>
      </c>
      <c r="CJ26" s="20" t="s">
        <v>42</v>
      </c>
      <c r="CK26" s="147" t="s">
        <v>42</v>
      </c>
      <c r="CL26" s="146">
        <v>8865.4478412775679</v>
      </c>
      <c r="CM26" s="20">
        <v>2030.8482978242855</v>
      </c>
      <c r="CN26" s="20">
        <v>248.1259779021477</v>
      </c>
      <c r="CO26" s="20">
        <v>17970.253498543098</v>
      </c>
      <c r="CP26" s="20">
        <v>1426.4832142300052</v>
      </c>
      <c r="CQ26" s="20">
        <v>6890.8165769101934</v>
      </c>
      <c r="CR26" s="20">
        <v>5.3346435583566532</v>
      </c>
      <c r="CS26" s="20">
        <v>14.132959944154157</v>
      </c>
      <c r="CT26" s="20">
        <v>196.94639547372984</v>
      </c>
      <c r="CU26" s="20">
        <v>0.66050519235958371</v>
      </c>
      <c r="CV26" s="20">
        <v>2.0641934871820751</v>
      </c>
      <c r="CW26" s="20">
        <v>64.067869233106592</v>
      </c>
      <c r="CX26" s="147">
        <v>129.5652840172711</v>
      </c>
    </row>
    <row r="27" spans="1:102">
      <c r="A27" s="7"/>
      <c r="B27" s="255">
        <v>25</v>
      </c>
      <c r="C27" s="263">
        <v>72</v>
      </c>
      <c r="D27" s="256" t="s">
        <v>42</v>
      </c>
      <c r="E27" s="255">
        <v>1</v>
      </c>
      <c r="F27" s="256">
        <v>0</v>
      </c>
      <c r="G27" s="146">
        <f t="shared" si="5"/>
        <v>46.370253000000048</v>
      </c>
      <c r="H27" s="147">
        <v>1197.7059859999995</v>
      </c>
      <c r="I27" s="261">
        <v>4</v>
      </c>
      <c r="J27" s="180">
        <v>1.34375</v>
      </c>
      <c r="K27" s="24" t="s">
        <v>42</v>
      </c>
      <c r="L27" s="20">
        <v>9.4</v>
      </c>
      <c r="M27" s="20" t="s">
        <v>42</v>
      </c>
      <c r="N27" s="20">
        <v>9.4</v>
      </c>
      <c r="O27" s="20">
        <v>6.76</v>
      </c>
      <c r="P27" s="20" t="s">
        <v>42</v>
      </c>
      <c r="Q27" s="20">
        <v>6.76</v>
      </c>
      <c r="R27" s="20">
        <v>96.4</v>
      </c>
      <c r="S27" s="20" t="s">
        <v>42</v>
      </c>
      <c r="T27" s="20">
        <v>11.02</v>
      </c>
      <c r="U27" s="20" t="s">
        <v>42</v>
      </c>
      <c r="V27" s="147">
        <v>11.02</v>
      </c>
      <c r="W27" s="20">
        <v>12.43281</v>
      </c>
      <c r="X27" s="20" t="s">
        <v>42</v>
      </c>
      <c r="Y27" s="20">
        <v>0.14814333333333174</v>
      </c>
      <c r="Z27" s="20">
        <v>7.4238599999999995</v>
      </c>
      <c r="AA27" s="20" t="s">
        <v>42</v>
      </c>
      <c r="AB27" s="20">
        <v>7.4238599999999995</v>
      </c>
      <c r="AC27" s="89">
        <v>0.6872000000000007</v>
      </c>
      <c r="AD27" s="20">
        <f t="shared" si="0"/>
        <v>5.0089500000000005</v>
      </c>
      <c r="AE27" s="20">
        <f t="shared" si="1"/>
        <v>5.0089500000000005</v>
      </c>
      <c r="AF27" s="20">
        <f t="shared" si="2"/>
        <v>0.70298669063582675</v>
      </c>
      <c r="AG27" s="20" t="s">
        <v>42</v>
      </c>
      <c r="AH27" s="233">
        <v>0.16272999999999999</v>
      </c>
      <c r="AI27" s="235" t="s">
        <v>42</v>
      </c>
      <c r="AJ27" s="234">
        <v>0.16272999999999999</v>
      </c>
      <c r="AK27" s="234">
        <v>1.4889999999999987E-2</v>
      </c>
      <c r="AL27" s="11">
        <v>5.4000001400709152E-3</v>
      </c>
      <c r="AM27" s="11" t="s">
        <v>42</v>
      </c>
      <c r="AN27" s="11">
        <v>8.2000000402331352E-3</v>
      </c>
      <c r="AO27" s="11" t="s">
        <v>42</v>
      </c>
      <c r="AP27" s="11">
        <v>2.2900000214576721E-2</v>
      </c>
      <c r="AQ27" s="11" t="s">
        <v>42</v>
      </c>
      <c r="AR27" s="11">
        <v>2.2900000214576721E-2</v>
      </c>
      <c r="AS27" s="17">
        <v>0.8458</v>
      </c>
      <c r="AT27" s="20" t="s">
        <v>42</v>
      </c>
      <c r="AU27" s="20">
        <v>0.8458</v>
      </c>
      <c r="AV27" s="53">
        <v>3.2499999999999799E-3</v>
      </c>
      <c r="AW27" s="20" t="s">
        <v>42</v>
      </c>
      <c r="AX27" s="17">
        <v>-112.9928237995063</v>
      </c>
      <c r="AY27" s="20" t="s">
        <v>42</v>
      </c>
      <c r="AZ27" s="20">
        <v>-112.9928237995063</v>
      </c>
      <c r="BA27" s="20">
        <v>-14.931295912286849</v>
      </c>
      <c r="BB27" s="20" t="s">
        <v>42</v>
      </c>
      <c r="BC27" s="20">
        <v>-14.931295912286849</v>
      </c>
      <c r="BD27" s="20">
        <f t="shared" si="3"/>
        <v>6.4575434987884961</v>
      </c>
      <c r="BE27" s="20" t="s">
        <v>42</v>
      </c>
      <c r="BF27" s="196">
        <v>1.4430000000000001</v>
      </c>
      <c r="BG27" s="58" t="s">
        <v>42</v>
      </c>
      <c r="BH27" s="58">
        <v>1.4430000000000001</v>
      </c>
      <c r="BI27" s="58">
        <v>0.18731999999999999</v>
      </c>
      <c r="BJ27" s="58" t="s">
        <v>42</v>
      </c>
      <c r="BK27" s="58">
        <v>0.18731999999999999</v>
      </c>
      <c r="BL27" s="197">
        <f t="shared" si="4"/>
        <v>43.139795999999997</v>
      </c>
      <c r="BM27" s="146">
        <v>9432.9034274715832</v>
      </c>
      <c r="BN27" s="20">
        <v>2269.8626663768837</v>
      </c>
      <c r="BO27" s="20">
        <v>396.49751707623074</v>
      </c>
      <c r="BP27" s="20">
        <v>22370.953402658968</v>
      </c>
      <c r="BQ27" s="20">
        <v>1482.5115296571362</v>
      </c>
      <c r="BR27" s="20">
        <v>7740.7444524538296</v>
      </c>
      <c r="BS27" s="20">
        <v>6.2530252961760304</v>
      </c>
      <c r="BT27" s="20">
        <v>15.927023548175496</v>
      </c>
      <c r="BU27" s="20">
        <v>264.52090933356135</v>
      </c>
      <c r="BV27" s="20">
        <v>1.7946336805957195</v>
      </c>
      <c r="BW27" s="20">
        <v>2.6259068557485827</v>
      </c>
      <c r="BX27" s="20">
        <v>70.356452299537992</v>
      </c>
      <c r="BY27" s="147">
        <v>139.20285313574672</v>
      </c>
      <c r="BZ27" s="146" t="s">
        <v>42</v>
      </c>
      <c r="CA27" s="20" t="s">
        <v>42</v>
      </c>
      <c r="CB27" s="20" t="s">
        <v>42</v>
      </c>
      <c r="CC27" s="20" t="s">
        <v>42</v>
      </c>
      <c r="CD27" s="20" t="s">
        <v>42</v>
      </c>
      <c r="CE27" s="20" t="s">
        <v>42</v>
      </c>
      <c r="CF27" s="20" t="s">
        <v>42</v>
      </c>
      <c r="CG27" s="20" t="s">
        <v>42</v>
      </c>
      <c r="CH27" s="20" t="s">
        <v>42</v>
      </c>
      <c r="CI27" s="20" t="s">
        <v>42</v>
      </c>
      <c r="CJ27" s="20" t="s">
        <v>42</v>
      </c>
      <c r="CK27" s="147" t="s">
        <v>42</v>
      </c>
      <c r="CL27" s="146">
        <v>9432.9034274715832</v>
      </c>
      <c r="CM27" s="20">
        <v>2269.8626663768837</v>
      </c>
      <c r="CN27" s="20">
        <v>396.49751707623074</v>
      </c>
      <c r="CO27" s="20">
        <v>22370.953402658968</v>
      </c>
      <c r="CP27" s="20">
        <v>1482.5115296571362</v>
      </c>
      <c r="CQ27" s="20">
        <v>7740.7444524538296</v>
      </c>
      <c r="CR27" s="20">
        <v>6.2530252961760304</v>
      </c>
      <c r="CS27" s="20">
        <v>15.927023548175496</v>
      </c>
      <c r="CT27" s="20">
        <v>264.52090933356135</v>
      </c>
      <c r="CU27" s="20">
        <v>1.7946336805957195</v>
      </c>
      <c r="CV27" s="20">
        <v>2.6259068557485827</v>
      </c>
      <c r="CW27" s="20">
        <v>70.356452299537992</v>
      </c>
      <c r="CX27" s="147">
        <v>139.20285313574672</v>
      </c>
    </row>
    <row r="28" spans="1:102">
      <c r="A28" s="7"/>
      <c r="B28" s="255">
        <v>26</v>
      </c>
      <c r="C28" s="263">
        <v>61</v>
      </c>
      <c r="D28" s="256" t="s">
        <v>42</v>
      </c>
      <c r="E28" s="255">
        <v>1</v>
      </c>
      <c r="F28" s="256">
        <v>0</v>
      </c>
      <c r="G28" s="146">
        <f t="shared" si="5"/>
        <v>35.660918999999922</v>
      </c>
      <c r="H28" s="147">
        <v>1233.3669049999994</v>
      </c>
      <c r="I28" s="261" t="s">
        <v>42</v>
      </c>
      <c r="J28" s="180">
        <v>1.3854166666666701</v>
      </c>
      <c r="K28" s="24" t="s">
        <v>42</v>
      </c>
      <c r="L28" s="20">
        <v>9.9</v>
      </c>
      <c r="M28" s="20" t="s">
        <v>42</v>
      </c>
      <c r="N28" s="20">
        <v>9.9</v>
      </c>
      <c r="O28" s="20">
        <v>6.06</v>
      </c>
      <c r="P28" s="20" t="s">
        <v>42</v>
      </c>
      <c r="Q28" s="20">
        <v>6.06</v>
      </c>
      <c r="R28" s="20">
        <v>79.3</v>
      </c>
      <c r="S28" s="20" t="s">
        <v>42</v>
      </c>
      <c r="T28" s="20">
        <v>9.02</v>
      </c>
      <c r="U28" s="20" t="s">
        <v>42</v>
      </c>
      <c r="V28" s="147">
        <v>9.02</v>
      </c>
      <c r="W28" s="20">
        <v>11.000726666666667</v>
      </c>
      <c r="X28" s="20" t="s">
        <v>42</v>
      </c>
      <c r="Y28" s="20">
        <v>0.21327333333333343</v>
      </c>
      <c r="Z28" s="20">
        <v>7.06386</v>
      </c>
      <c r="AA28" s="20" t="s">
        <v>42</v>
      </c>
      <c r="AB28" s="20">
        <v>7.06386</v>
      </c>
      <c r="AC28" s="89">
        <v>0.6872000000000007</v>
      </c>
      <c r="AD28" s="20">
        <f t="shared" si="0"/>
        <v>3.936866666666667</v>
      </c>
      <c r="AE28" s="20">
        <f t="shared" si="1"/>
        <v>3.936866666666667</v>
      </c>
      <c r="AF28" s="20">
        <f t="shared" si="2"/>
        <v>0.71953412338200617</v>
      </c>
      <c r="AG28" s="20" t="s">
        <v>42</v>
      </c>
      <c r="AH28" s="233">
        <v>0.19522999999999999</v>
      </c>
      <c r="AI28" s="235" t="s">
        <v>42</v>
      </c>
      <c r="AJ28" s="234">
        <v>0.19522999999999999</v>
      </c>
      <c r="AK28" s="234">
        <v>1.4889999999999987E-2</v>
      </c>
      <c r="AL28" s="11">
        <v>3.9500001817941666E-2</v>
      </c>
      <c r="AM28" s="11" t="s">
        <v>42</v>
      </c>
      <c r="AN28" s="11">
        <v>1.0900000110268593E-2</v>
      </c>
      <c r="AO28" s="11" t="s">
        <v>42</v>
      </c>
      <c r="AP28" s="11">
        <v>1.6300000250339508E-2</v>
      </c>
      <c r="AQ28" s="11" t="s">
        <v>42</v>
      </c>
      <c r="AR28" s="11">
        <v>1.6300000250339508E-2</v>
      </c>
      <c r="AS28" s="17">
        <v>0.97199999999999998</v>
      </c>
      <c r="AT28" s="20" t="s">
        <v>42</v>
      </c>
      <c r="AU28" s="20">
        <v>0.97199999999999998</v>
      </c>
      <c r="AV28" s="53">
        <v>3.5000000000001696E-4</v>
      </c>
      <c r="AW28" s="20" t="s">
        <v>42</v>
      </c>
      <c r="AX28" s="17">
        <v>-112.08462267209882</v>
      </c>
      <c r="AY28" s="20" t="s">
        <v>42</v>
      </c>
      <c r="AZ28" s="20">
        <v>-112.08462267209882</v>
      </c>
      <c r="BA28" s="20">
        <v>-15.413428560659607</v>
      </c>
      <c r="BB28" s="20" t="s">
        <v>42</v>
      </c>
      <c r="BC28" s="20">
        <v>-15.413428560659607</v>
      </c>
      <c r="BD28" s="20">
        <f t="shared" si="3"/>
        <v>11.222805813178041</v>
      </c>
      <c r="BE28" s="20" t="s">
        <v>42</v>
      </c>
      <c r="BF28" s="196">
        <v>1.4810000000000001</v>
      </c>
      <c r="BG28" s="58" t="s">
        <v>42</v>
      </c>
      <c r="BH28" s="58">
        <v>1.4810000000000001</v>
      </c>
      <c r="BI28" s="58">
        <v>0.17945</v>
      </c>
      <c r="BJ28" s="58" t="s">
        <v>42</v>
      </c>
      <c r="BK28" s="58">
        <v>0.17945</v>
      </c>
      <c r="BL28" s="197">
        <f t="shared" si="4"/>
        <v>41.327334999999998</v>
      </c>
      <c r="BM28" s="146">
        <v>8151.2511568474119</v>
      </c>
      <c r="BN28" s="20">
        <v>1870.2606239844222</v>
      </c>
      <c r="BO28" s="20">
        <v>190.80643852904129</v>
      </c>
      <c r="BP28" s="20">
        <v>19676.24749986648</v>
      </c>
      <c r="BQ28" s="20">
        <v>1452.5442659756814</v>
      </c>
      <c r="BR28" s="20">
        <v>6734.5889578891465</v>
      </c>
      <c r="BS28" s="20">
        <v>6.3253527368683402</v>
      </c>
      <c r="BT28" s="20">
        <v>14.049541816868432</v>
      </c>
      <c r="BU28" s="20">
        <v>238.53432534318557</v>
      </c>
      <c r="BV28" s="20">
        <v>2.8750359168607957</v>
      </c>
      <c r="BW28" s="20">
        <v>4.9823203948243595</v>
      </c>
      <c r="BX28" s="20">
        <v>61.239553746710754</v>
      </c>
      <c r="BY28" s="147">
        <v>129.97424355134515</v>
      </c>
      <c r="BZ28" s="146" t="s">
        <v>42</v>
      </c>
      <c r="CA28" s="20" t="s">
        <v>42</v>
      </c>
      <c r="CB28" s="20" t="s">
        <v>42</v>
      </c>
      <c r="CC28" s="20" t="s">
        <v>42</v>
      </c>
      <c r="CD28" s="20" t="s">
        <v>42</v>
      </c>
      <c r="CE28" s="20" t="s">
        <v>42</v>
      </c>
      <c r="CF28" s="20" t="s">
        <v>42</v>
      </c>
      <c r="CG28" s="20" t="s">
        <v>42</v>
      </c>
      <c r="CH28" s="20" t="s">
        <v>42</v>
      </c>
      <c r="CI28" s="20" t="s">
        <v>42</v>
      </c>
      <c r="CJ28" s="20" t="s">
        <v>42</v>
      </c>
      <c r="CK28" s="147" t="s">
        <v>42</v>
      </c>
      <c r="CL28" s="146">
        <v>8151.2511568474119</v>
      </c>
      <c r="CM28" s="20">
        <v>1870.2606239844222</v>
      </c>
      <c r="CN28" s="20">
        <v>190.80643852904129</v>
      </c>
      <c r="CO28" s="20">
        <v>19676.24749986648</v>
      </c>
      <c r="CP28" s="20">
        <v>1452.5442659756814</v>
      </c>
      <c r="CQ28" s="20">
        <v>6734.5889578891465</v>
      </c>
      <c r="CR28" s="20">
        <v>6.3253527368683402</v>
      </c>
      <c r="CS28" s="20">
        <v>14.049541816868432</v>
      </c>
      <c r="CT28" s="20">
        <v>238.53432534318557</v>
      </c>
      <c r="CU28" s="20">
        <v>2.8750359168607957</v>
      </c>
      <c r="CV28" s="20">
        <v>4.9823203948243595</v>
      </c>
      <c r="CW28" s="20">
        <v>61.239553746710754</v>
      </c>
      <c r="CX28" s="147">
        <v>129.97424355134515</v>
      </c>
    </row>
    <row r="29" spans="1:102">
      <c r="A29" s="7"/>
      <c r="B29" s="255">
        <v>27</v>
      </c>
      <c r="C29" s="263">
        <v>69</v>
      </c>
      <c r="D29" s="256" t="s">
        <v>42</v>
      </c>
      <c r="E29" s="255">
        <v>1</v>
      </c>
      <c r="F29" s="256">
        <v>0</v>
      </c>
      <c r="G29" s="146">
        <f t="shared" si="5"/>
        <v>35.955075000000079</v>
      </c>
      <c r="H29" s="147">
        <v>1269.3219799999995</v>
      </c>
      <c r="I29" s="261">
        <v>4</v>
      </c>
      <c r="J29" s="180">
        <v>1.4270833333333299</v>
      </c>
      <c r="K29" s="24" t="s">
        <v>42</v>
      </c>
      <c r="L29" s="20">
        <v>9.4</v>
      </c>
      <c r="M29" s="20" t="s">
        <v>42</v>
      </c>
      <c r="N29" s="20">
        <v>9.4</v>
      </c>
      <c r="O29" s="20">
        <v>7.12</v>
      </c>
      <c r="P29" s="20" t="s">
        <v>42</v>
      </c>
      <c r="Q29" s="20">
        <v>7.12</v>
      </c>
      <c r="R29" s="20">
        <v>99.6</v>
      </c>
      <c r="S29" s="20" t="s">
        <v>42</v>
      </c>
      <c r="T29" s="20">
        <v>11.33</v>
      </c>
      <c r="U29" s="20" t="s">
        <v>42</v>
      </c>
      <c r="V29" s="147">
        <v>11.33</v>
      </c>
      <c r="W29" s="20">
        <v>10.610726666666668</v>
      </c>
      <c r="X29" s="20" t="s">
        <v>42</v>
      </c>
      <c r="Y29" s="20">
        <v>0.21327333333333343</v>
      </c>
      <c r="Z29" s="20">
        <v>6.06386</v>
      </c>
      <c r="AA29" s="20" t="s">
        <v>42</v>
      </c>
      <c r="AB29" s="20">
        <v>6.06386</v>
      </c>
      <c r="AC29" s="89">
        <v>0.6872000000000007</v>
      </c>
      <c r="AD29" s="20">
        <f t="shared" si="0"/>
        <v>4.5468666666666682</v>
      </c>
      <c r="AE29" s="20">
        <f t="shared" si="1"/>
        <v>4.5468666666666682</v>
      </c>
      <c r="AF29" s="20">
        <f t="shared" si="2"/>
        <v>0.71953412338200617</v>
      </c>
      <c r="AG29" s="20" t="s">
        <v>42</v>
      </c>
      <c r="AH29" s="233">
        <v>0.17693</v>
      </c>
      <c r="AI29" s="235" t="s">
        <v>42</v>
      </c>
      <c r="AJ29" s="234">
        <v>0.17693</v>
      </c>
      <c r="AK29" s="234">
        <v>1.4889999999999987E-2</v>
      </c>
      <c r="AL29" s="11">
        <v>4.3400000780820847E-2</v>
      </c>
      <c r="AM29" s="11" t="s">
        <v>42</v>
      </c>
      <c r="AN29" s="11">
        <v>1.4200000092387199E-2</v>
      </c>
      <c r="AO29" s="11" t="s">
        <v>42</v>
      </c>
      <c r="AP29" s="11">
        <v>8.5400000214576721E-2</v>
      </c>
      <c r="AQ29" s="11" t="s">
        <v>42</v>
      </c>
      <c r="AR29" s="11">
        <v>8.5400000214576721E-2</v>
      </c>
      <c r="AS29" s="17">
        <v>0.95120000000000005</v>
      </c>
      <c r="AT29" s="20" t="s">
        <v>42</v>
      </c>
      <c r="AU29" s="20">
        <v>0.95120000000000005</v>
      </c>
      <c r="AV29" s="53">
        <v>3.2499999999999799E-3</v>
      </c>
      <c r="AW29" s="20" t="s">
        <v>42</v>
      </c>
      <c r="AX29" s="17">
        <v>-110.71587994664978</v>
      </c>
      <c r="AY29" s="20" t="s">
        <v>42</v>
      </c>
      <c r="AZ29" s="20">
        <v>-110.71587994664978</v>
      </c>
      <c r="BA29" s="20">
        <v>-14.68912614560405</v>
      </c>
      <c r="BB29" s="20" t="s">
        <v>42</v>
      </c>
      <c r="BC29" s="20">
        <v>-14.68912614560405</v>
      </c>
      <c r="BD29" s="20">
        <f t="shared" si="3"/>
        <v>6.7971292181826186</v>
      </c>
      <c r="BE29" s="20" t="s">
        <v>42</v>
      </c>
      <c r="BF29" s="196">
        <v>1.488</v>
      </c>
      <c r="BG29" s="58" t="s">
        <v>42</v>
      </c>
      <c r="BH29" s="58">
        <v>1.488</v>
      </c>
      <c r="BI29" s="58">
        <v>0.21496000000000001</v>
      </c>
      <c r="BJ29" s="58" t="s">
        <v>42</v>
      </c>
      <c r="BK29" s="58">
        <v>0.21496000000000001</v>
      </c>
      <c r="BL29" s="197">
        <f t="shared" si="4"/>
        <v>49.505288</v>
      </c>
      <c r="BM29" s="146">
        <v>7876.7846877354896</v>
      </c>
      <c r="BN29" s="20">
        <v>1729.6920450791695</v>
      </c>
      <c r="BO29" s="20">
        <v>369.36070722566558</v>
      </c>
      <c r="BP29" s="20">
        <v>20750.656560930132</v>
      </c>
      <c r="BQ29" s="20">
        <v>1387.913085447851</v>
      </c>
      <c r="BR29" s="20">
        <v>6420.6641194938393</v>
      </c>
      <c r="BS29" s="20">
        <v>6.0251387668866538</v>
      </c>
      <c r="BT29" s="20">
        <v>16.27534910088815</v>
      </c>
      <c r="BU29" s="20">
        <v>237.01838135372981</v>
      </c>
      <c r="BV29" s="20">
        <v>5.3739464270070156</v>
      </c>
      <c r="BW29" s="20">
        <v>2.8580538170797154</v>
      </c>
      <c r="BX29" s="20">
        <v>55.876202127926355</v>
      </c>
      <c r="BY29" s="147">
        <v>116.15131706567138</v>
      </c>
      <c r="BZ29" s="146" t="s">
        <v>42</v>
      </c>
      <c r="CA29" s="20" t="s">
        <v>42</v>
      </c>
      <c r="CB29" s="20" t="s">
        <v>42</v>
      </c>
      <c r="CC29" s="20" t="s">
        <v>42</v>
      </c>
      <c r="CD29" s="20" t="s">
        <v>42</v>
      </c>
      <c r="CE29" s="20" t="s">
        <v>42</v>
      </c>
      <c r="CF29" s="20" t="s">
        <v>42</v>
      </c>
      <c r="CG29" s="20" t="s">
        <v>42</v>
      </c>
      <c r="CH29" s="20" t="s">
        <v>42</v>
      </c>
      <c r="CI29" s="20" t="s">
        <v>42</v>
      </c>
      <c r="CJ29" s="20" t="s">
        <v>42</v>
      </c>
      <c r="CK29" s="147" t="s">
        <v>42</v>
      </c>
      <c r="CL29" s="146">
        <v>7876.7846877354896</v>
      </c>
      <c r="CM29" s="20">
        <v>1729.6920450791695</v>
      </c>
      <c r="CN29" s="20">
        <v>369.36070722566558</v>
      </c>
      <c r="CO29" s="20">
        <v>20750.656560930132</v>
      </c>
      <c r="CP29" s="20">
        <v>1387.913085447851</v>
      </c>
      <c r="CQ29" s="20">
        <v>6420.6641194938393</v>
      </c>
      <c r="CR29" s="20">
        <v>6.0251387668866538</v>
      </c>
      <c r="CS29" s="20">
        <v>16.27534910088815</v>
      </c>
      <c r="CT29" s="20">
        <v>237.01838135372981</v>
      </c>
      <c r="CU29" s="20">
        <v>5.3739464270070156</v>
      </c>
      <c r="CV29" s="20">
        <v>2.8580538170797154</v>
      </c>
      <c r="CW29" s="20">
        <v>55.876202127926355</v>
      </c>
      <c r="CX29" s="147">
        <v>116.15131706567138</v>
      </c>
    </row>
    <row r="30" spans="1:102">
      <c r="A30" s="7"/>
      <c r="B30" s="255">
        <v>28</v>
      </c>
      <c r="C30" s="263">
        <v>67</v>
      </c>
      <c r="D30" s="256" t="s">
        <v>42</v>
      </c>
      <c r="E30" s="255">
        <v>1</v>
      </c>
      <c r="F30" s="256">
        <v>0</v>
      </c>
      <c r="G30" s="146">
        <f t="shared" si="5"/>
        <v>60.833603999999923</v>
      </c>
      <c r="H30" s="147">
        <v>1330.1555839999994</v>
      </c>
      <c r="I30" s="261" t="s">
        <v>42</v>
      </c>
      <c r="J30" s="180">
        <v>1.46875</v>
      </c>
      <c r="K30" s="24" t="s">
        <v>42</v>
      </c>
      <c r="L30" s="20">
        <v>9.5</v>
      </c>
      <c r="M30" s="20" t="s">
        <v>42</v>
      </c>
      <c r="N30" s="20">
        <v>9.5</v>
      </c>
      <c r="O30" s="20">
        <v>6.9</v>
      </c>
      <c r="P30" s="20" t="s">
        <v>42</v>
      </c>
      <c r="Q30" s="20">
        <v>6.9</v>
      </c>
      <c r="R30" s="20">
        <v>97</v>
      </c>
      <c r="S30" s="20" t="s">
        <v>42</v>
      </c>
      <c r="T30" s="20">
        <v>11.04</v>
      </c>
      <c r="U30" s="20" t="s">
        <v>42</v>
      </c>
      <c r="V30" s="147">
        <v>11.04</v>
      </c>
      <c r="W30" s="20">
        <v>10.380726666666668</v>
      </c>
      <c r="X30" s="20" t="s">
        <v>42</v>
      </c>
      <c r="Y30" s="20">
        <v>0.21327333333333343</v>
      </c>
      <c r="Z30" s="20">
        <v>6.0368599999999999</v>
      </c>
      <c r="AA30" s="20" t="s">
        <v>42</v>
      </c>
      <c r="AB30" s="20">
        <v>6.0368599999999999</v>
      </c>
      <c r="AC30" s="89">
        <v>0.6872000000000007</v>
      </c>
      <c r="AD30" s="20">
        <f t="shared" si="0"/>
        <v>4.3438666666666679</v>
      </c>
      <c r="AE30" s="20">
        <f t="shared" si="1"/>
        <v>4.3438666666666679</v>
      </c>
      <c r="AF30" s="20">
        <f t="shared" si="2"/>
        <v>0.71953412338200617</v>
      </c>
      <c r="AG30" s="20" t="s">
        <v>42</v>
      </c>
      <c r="AH30" s="233">
        <v>0.16802999999999998</v>
      </c>
      <c r="AI30" s="235" t="s">
        <v>42</v>
      </c>
      <c r="AJ30" s="234">
        <v>0.16802999999999998</v>
      </c>
      <c r="AK30" s="234">
        <v>1.4889999999999987E-2</v>
      </c>
      <c r="AL30" s="11">
        <v>2.4999999441206499E-3</v>
      </c>
      <c r="AM30" s="11" t="s">
        <v>42</v>
      </c>
      <c r="AN30" s="11">
        <v>4.0000001899898104E-3</v>
      </c>
      <c r="AO30" s="11" t="s">
        <v>42</v>
      </c>
      <c r="AP30" s="11">
        <v>7.1699999272823334E-2</v>
      </c>
      <c r="AQ30" s="11" t="s">
        <v>42</v>
      </c>
      <c r="AR30" s="11">
        <v>7.1699999272823334E-2</v>
      </c>
      <c r="AS30" s="17">
        <v>0.9083</v>
      </c>
      <c r="AT30" s="20" t="s">
        <v>42</v>
      </c>
      <c r="AU30" s="20">
        <v>0.9083</v>
      </c>
      <c r="AV30" s="53">
        <v>3.5000000000001696E-4</v>
      </c>
      <c r="AW30" s="20" t="s">
        <v>42</v>
      </c>
      <c r="AX30" s="17">
        <v>-112.11665503413383</v>
      </c>
      <c r="AY30" s="20" t="s">
        <v>42</v>
      </c>
      <c r="AZ30" s="20">
        <v>-112.11665503413383</v>
      </c>
      <c r="BA30" s="20">
        <v>-15.154314664301124</v>
      </c>
      <c r="BB30" s="20" t="s">
        <v>42</v>
      </c>
      <c r="BC30" s="20">
        <v>-15.154314664301124</v>
      </c>
      <c r="BD30" s="20">
        <f t="shared" si="3"/>
        <v>9.1178622802751619</v>
      </c>
      <c r="BE30" s="20" t="s">
        <v>42</v>
      </c>
      <c r="BF30" s="196">
        <v>1.482</v>
      </c>
      <c r="BG30" s="58" t="s">
        <v>42</v>
      </c>
      <c r="BH30" s="58">
        <v>1.482</v>
      </c>
      <c r="BI30" s="58">
        <v>0.21725</v>
      </c>
      <c r="BJ30" s="58" t="s">
        <v>42</v>
      </c>
      <c r="BK30" s="58">
        <v>0.21725</v>
      </c>
      <c r="BL30" s="197">
        <f t="shared" si="4"/>
        <v>50.03267499999999</v>
      </c>
      <c r="BM30" s="146">
        <v>7744.5594407207182</v>
      </c>
      <c r="BN30" s="20">
        <v>1718.9288666368864</v>
      </c>
      <c r="BO30" s="20">
        <v>326.32547636980473</v>
      </c>
      <c r="BP30" s="20">
        <v>20609.232006473176</v>
      </c>
      <c r="BQ30" s="20">
        <v>1370.5369871500145</v>
      </c>
      <c r="BR30" s="20">
        <v>6365.812524651793</v>
      </c>
      <c r="BS30" s="20">
        <v>5.7384087279019909</v>
      </c>
      <c r="BT30" s="20">
        <v>15.629915290524433</v>
      </c>
      <c r="BU30" s="20">
        <v>239.57272152624398</v>
      </c>
      <c r="BV30" s="20">
        <v>4.3128615469016953</v>
      </c>
      <c r="BW30" s="20">
        <v>0.47228079929684674</v>
      </c>
      <c r="BX30" s="20">
        <v>56.327165512448715</v>
      </c>
      <c r="BY30" s="147">
        <v>112.26938288226185</v>
      </c>
      <c r="BZ30" s="146" t="s">
        <v>42</v>
      </c>
      <c r="CA30" s="20" t="s">
        <v>42</v>
      </c>
      <c r="CB30" s="20" t="s">
        <v>42</v>
      </c>
      <c r="CC30" s="20" t="s">
        <v>42</v>
      </c>
      <c r="CD30" s="20" t="s">
        <v>42</v>
      </c>
      <c r="CE30" s="20" t="s">
        <v>42</v>
      </c>
      <c r="CF30" s="20" t="s">
        <v>42</v>
      </c>
      <c r="CG30" s="20" t="s">
        <v>42</v>
      </c>
      <c r="CH30" s="20" t="s">
        <v>42</v>
      </c>
      <c r="CI30" s="20" t="s">
        <v>42</v>
      </c>
      <c r="CJ30" s="20" t="s">
        <v>42</v>
      </c>
      <c r="CK30" s="147" t="s">
        <v>42</v>
      </c>
      <c r="CL30" s="146">
        <v>7744.5594407207182</v>
      </c>
      <c r="CM30" s="20">
        <v>1718.9288666368864</v>
      </c>
      <c r="CN30" s="20">
        <v>326.32547636980473</v>
      </c>
      <c r="CO30" s="20">
        <v>20609.232006473176</v>
      </c>
      <c r="CP30" s="20">
        <v>1370.5369871500145</v>
      </c>
      <c r="CQ30" s="20">
        <v>6365.812524651793</v>
      </c>
      <c r="CR30" s="20">
        <v>5.7384087279019909</v>
      </c>
      <c r="CS30" s="20">
        <v>15.629915290524433</v>
      </c>
      <c r="CT30" s="20">
        <v>239.57272152624398</v>
      </c>
      <c r="CU30" s="20">
        <v>4.3128615469016953</v>
      </c>
      <c r="CV30" s="20">
        <v>0.47228079929684674</v>
      </c>
      <c r="CW30" s="20">
        <v>56.327165512448715</v>
      </c>
      <c r="CX30" s="147">
        <v>112.26938288226185</v>
      </c>
    </row>
    <row r="31" spans="1:102">
      <c r="A31" s="7"/>
      <c r="B31" s="255">
        <v>29</v>
      </c>
      <c r="C31" s="263">
        <v>66</v>
      </c>
      <c r="D31" s="256" t="s">
        <v>42</v>
      </c>
      <c r="E31" s="255">
        <v>1</v>
      </c>
      <c r="F31" s="256">
        <v>0</v>
      </c>
      <c r="G31" s="146">
        <f t="shared" si="5"/>
        <v>53.739663999999948</v>
      </c>
      <c r="H31" s="147">
        <v>1383.8952479999994</v>
      </c>
      <c r="I31" s="261">
        <v>2</v>
      </c>
      <c r="J31" s="180">
        <v>1.5104166666666701</v>
      </c>
      <c r="K31" s="24" t="s">
        <v>42</v>
      </c>
      <c r="L31" s="20">
        <v>9.6999999999999993</v>
      </c>
      <c r="M31" s="20" t="s">
        <v>42</v>
      </c>
      <c r="N31" s="20">
        <v>9.6999999999999993</v>
      </c>
      <c r="O31" s="20">
        <v>6.85</v>
      </c>
      <c r="P31" s="20" t="s">
        <v>42</v>
      </c>
      <c r="Q31" s="20">
        <v>6.85</v>
      </c>
      <c r="R31" s="20">
        <v>97.1</v>
      </c>
      <c r="S31" s="20" t="s">
        <v>42</v>
      </c>
      <c r="T31" s="20">
        <v>10.99</v>
      </c>
      <c r="U31" s="20" t="s">
        <v>42</v>
      </c>
      <c r="V31" s="147">
        <v>10.99</v>
      </c>
      <c r="W31" s="20">
        <v>10.380726666666668</v>
      </c>
      <c r="X31" s="20" t="s">
        <v>42</v>
      </c>
      <c r="Y31" s="20">
        <v>0.21327333333333343</v>
      </c>
      <c r="Z31" s="20">
        <v>6.0628599999999997</v>
      </c>
      <c r="AA31" s="20" t="s">
        <v>42</v>
      </c>
      <c r="AB31" s="20">
        <v>6.0628599999999997</v>
      </c>
      <c r="AC31" s="89">
        <v>0.6872000000000007</v>
      </c>
      <c r="AD31" s="20">
        <f t="shared" si="0"/>
        <v>4.3178666666666681</v>
      </c>
      <c r="AE31" s="20">
        <f t="shared" si="1"/>
        <v>4.3178666666666681</v>
      </c>
      <c r="AF31" s="20">
        <f t="shared" si="2"/>
        <v>0.71953412338200617</v>
      </c>
      <c r="AG31" s="20" t="s">
        <v>42</v>
      </c>
      <c r="AH31" s="233">
        <v>0.18112999999999999</v>
      </c>
      <c r="AI31" s="235" t="s">
        <v>42</v>
      </c>
      <c r="AJ31" s="234">
        <v>0.18112999999999999</v>
      </c>
      <c r="AK31" s="234">
        <v>1.4889999999999987E-2</v>
      </c>
      <c r="AL31" s="11">
        <v>3.2999999821186066E-3</v>
      </c>
      <c r="AM31" s="11" t="s">
        <v>42</v>
      </c>
      <c r="AN31" s="11">
        <v>8.39999970048666E-3</v>
      </c>
      <c r="AO31" s="11" t="s">
        <v>42</v>
      </c>
      <c r="AP31" s="11">
        <v>1.0599999688565731E-2</v>
      </c>
      <c r="AQ31" s="11" t="s">
        <v>42</v>
      </c>
      <c r="AR31" s="11">
        <v>1.0599999688565731E-2</v>
      </c>
      <c r="AS31" s="17">
        <v>0.95550000000000002</v>
      </c>
      <c r="AT31" s="20" t="s">
        <v>42</v>
      </c>
      <c r="AU31" s="20">
        <v>0.95550000000000002</v>
      </c>
      <c r="AV31" s="53">
        <v>3.5000000000001696E-4</v>
      </c>
      <c r="AW31" s="20" t="s">
        <v>42</v>
      </c>
      <c r="AX31" s="17">
        <v>-112.36692202263741</v>
      </c>
      <c r="AY31" s="20" t="s">
        <v>42</v>
      </c>
      <c r="AZ31" s="20">
        <v>-112.36692202263741</v>
      </c>
      <c r="BA31" s="20">
        <v>-14.89199001993431</v>
      </c>
      <c r="BB31" s="20" t="s">
        <v>42</v>
      </c>
      <c r="BC31" s="20">
        <v>-14.89199001993431</v>
      </c>
      <c r="BD31" s="20">
        <f t="shared" si="3"/>
        <v>6.7689981368370695</v>
      </c>
      <c r="BE31" s="20" t="s">
        <v>42</v>
      </c>
      <c r="BF31" s="196">
        <v>1.4730000000000001</v>
      </c>
      <c r="BG31" s="58" t="s">
        <v>42</v>
      </c>
      <c r="BH31" s="58">
        <v>1.4730000000000001</v>
      </c>
      <c r="BI31" s="58">
        <v>0.21845999999999999</v>
      </c>
      <c r="BJ31" s="58" t="s">
        <v>42</v>
      </c>
      <c r="BK31" s="58">
        <v>0.21845999999999999</v>
      </c>
      <c r="BL31" s="197">
        <f t="shared" si="4"/>
        <v>50.311337999999992</v>
      </c>
      <c r="BM31" s="146">
        <v>7530.3362598267677</v>
      </c>
      <c r="BN31" s="20">
        <v>1728.8918285444624</v>
      </c>
      <c r="BO31" s="20">
        <v>417.35345987960693</v>
      </c>
      <c r="BP31" s="20">
        <v>21129.734039307143</v>
      </c>
      <c r="BQ31" s="20">
        <v>1387.9768701384337</v>
      </c>
      <c r="BR31" s="20">
        <v>6566.865561789501</v>
      </c>
      <c r="BS31" s="20">
        <v>5.8222106400564444</v>
      </c>
      <c r="BT31" s="20">
        <v>18.987034389844858</v>
      </c>
      <c r="BU31" s="20">
        <v>298.94811070911288</v>
      </c>
      <c r="BV31" s="20">
        <v>4.439022112102319</v>
      </c>
      <c r="BW31" s="20">
        <v>3.7617429023988374</v>
      </c>
      <c r="BX31" s="20">
        <v>56.837432240676087</v>
      </c>
      <c r="BY31" s="147">
        <v>116.73441371605509</v>
      </c>
      <c r="BZ31" s="146" t="s">
        <v>42</v>
      </c>
      <c r="CA31" s="20" t="s">
        <v>42</v>
      </c>
      <c r="CB31" s="20" t="s">
        <v>42</v>
      </c>
      <c r="CC31" s="20" t="s">
        <v>42</v>
      </c>
      <c r="CD31" s="20" t="s">
        <v>42</v>
      </c>
      <c r="CE31" s="20" t="s">
        <v>42</v>
      </c>
      <c r="CF31" s="20" t="s">
        <v>42</v>
      </c>
      <c r="CG31" s="20" t="s">
        <v>42</v>
      </c>
      <c r="CH31" s="20" t="s">
        <v>42</v>
      </c>
      <c r="CI31" s="20" t="s">
        <v>42</v>
      </c>
      <c r="CJ31" s="20" t="s">
        <v>42</v>
      </c>
      <c r="CK31" s="147" t="s">
        <v>42</v>
      </c>
      <c r="CL31" s="146">
        <v>7530.3362598267677</v>
      </c>
      <c r="CM31" s="20">
        <v>1728.8918285444624</v>
      </c>
      <c r="CN31" s="20">
        <v>417.35345987960693</v>
      </c>
      <c r="CO31" s="20">
        <v>21129.734039307143</v>
      </c>
      <c r="CP31" s="20">
        <v>1387.9768701384337</v>
      </c>
      <c r="CQ31" s="20">
        <v>6566.865561789501</v>
      </c>
      <c r="CR31" s="20">
        <v>5.8222106400564444</v>
      </c>
      <c r="CS31" s="20">
        <v>18.987034389844858</v>
      </c>
      <c r="CT31" s="20">
        <v>298.94811070911288</v>
      </c>
      <c r="CU31" s="20">
        <v>4.439022112102319</v>
      </c>
      <c r="CV31" s="20">
        <v>3.7617429023988374</v>
      </c>
      <c r="CW31" s="20">
        <v>56.837432240676087</v>
      </c>
      <c r="CX31" s="147">
        <v>116.73441371605509</v>
      </c>
    </row>
    <row r="32" spans="1:102">
      <c r="A32" s="7"/>
      <c r="B32" s="255">
        <v>30</v>
      </c>
      <c r="C32" s="263">
        <v>71</v>
      </c>
      <c r="D32" s="256" t="s">
        <v>42</v>
      </c>
      <c r="E32" s="255">
        <v>1</v>
      </c>
      <c r="F32" s="256">
        <v>0</v>
      </c>
      <c r="G32" s="146">
        <f t="shared" si="5"/>
        <v>42.608868000000029</v>
      </c>
      <c r="H32" s="147">
        <v>1426.5041159999994</v>
      </c>
      <c r="I32" s="261" t="s">
        <v>42</v>
      </c>
      <c r="J32" s="180">
        <v>1.5520833333333299</v>
      </c>
      <c r="K32" s="24" t="s">
        <v>42</v>
      </c>
      <c r="L32" s="20">
        <v>9.5</v>
      </c>
      <c r="M32" s="20" t="s">
        <v>42</v>
      </c>
      <c r="N32" s="20">
        <v>9.5</v>
      </c>
      <c r="O32" s="20">
        <v>6.81</v>
      </c>
      <c r="P32" s="20" t="s">
        <v>42</v>
      </c>
      <c r="Q32" s="20">
        <v>6.81</v>
      </c>
      <c r="R32" s="20">
        <v>93.6</v>
      </c>
      <c r="S32" s="20" t="s">
        <v>42</v>
      </c>
      <c r="T32" s="20">
        <v>10.64</v>
      </c>
      <c r="U32" s="20" t="s">
        <v>42</v>
      </c>
      <c r="V32" s="147">
        <v>10.64</v>
      </c>
      <c r="W32" s="20">
        <v>10.632809999999999</v>
      </c>
      <c r="X32" s="20" t="s">
        <v>42</v>
      </c>
      <c r="Y32" s="20">
        <v>0.14814333333333174</v>
      </c>
      <c r="Z32" s="20">
        <v>5.9888599999999999</v>
      </c>
      <c r="AA32" s="20" t="s">
        <v>42</v>
      </c>
      <c r="AB32" s="20">
        <v>5.9888599999999999</v>
      </c>
      <c r="AC32" s="89">
        <v>0.6872000000000007</v>
      </c>
      <c r="AD32" s="20">
        <f t="shared" si="0"/>
        <v>4.6439499999999994</v>
      </c>
      <c r="AE32" s="20">
        <f t="shared" si="1"/>
        <v>4.6439499999999994</v>
      </c>
      <c r="AF32" s="20">
        <f t="shared" si="2"/>
        <v>0.70298669063582675</v>
      </c>
      <c r="AG32" s="20" t="s">
        <v>42</v>
      </c>
      <c r="AH32" s="233">
        <v>0.16003000000000001</v>
      </c>
      <c r="AI32" s="235" t="s">
        <v>42</v>
      </c>
      <c r="AJ32" s="234">
        <v>0.16003000000000001</v>
      </c>
      <c r="AK32" s="234">
        <v>1.4889999999999987E-2</v>
      </c>
      <c r="AL32" s="11">
        <v>5.2000000141561031E-3</v>
      </c>
      <c r="AM32" s="11" t="s">
        <v>42</v>
      </c>
      <c r="AN32" s="11">
        <v>1.1400000192224979E-2</v>
      </c>
      <c r="AO32" s="11" t="s">
        <v>42</v>
      </c>
      <c r="AP32" s="11">
        <v>6.4699999988079071E-2</v>
      </c>
      <c r="AQ32" s="11" t="s">
        <v>42</v>
      </c>
      <c r="AR32" s="11">
        <v>6.4699999988079071E-2</v>
      </c>
      <c r="AS32" s="17">
        <v>0.93979999999999997</v>
      </c>
      <c r="AT32" s="20" t="s">
        <v>42</v>
      </c>
      <c r="AU32" s="20">
        <v>0.93979999999999997</v>
      </c>
      <c r="AV32" s="53">
        <v>3.2499999999999799E-3</v>
      </c>
      <c r="AW32" s="20" t="s">
        <v>42</v>
      </c>
      <c r="AX32" s="17">
        <v>-108.84971207082857</v>
      </c>
      <c r="AY32" s="20" t="s">
        <v>42</v>
      </c>
      <c r="AZ32" s="20">
        <v>-108.84971207082857</v>
      </c>
      <c r="BA32" s="20">
        <v>-13.811274762458108</v>
      </c>
      <c r="BB32" s="20" t="s">
        <v>42</v>
      </c>
      <c r="BC32" s="20">
        <v>-13.811274762458108</v>
      </c>
      <c r="BD32" s="20">
        <f t="shared" si="3"/>
        <v>1.6404860288362926</v>
      </c>
      <c r="BE32" s="20" t="s">
        <v>42</v>
      </c>
      <c r="BF32" s="196">
        <v>1.4810000000000001</v>
      </c>
      <c r="BG32" s="58" t="s">
        <v>42</v>
      </c>
      <c r="BH32" s="58">
        <v>1.4810000000000001</v>
      </c>
      <c r="BI32" s="58">
        <v>0.22355</v>
      </c>
      <c r="BJ32" s="58" t="s">
        <v>42</v>
      </c>
      <c r="BK32" s="58">
        <v>0.22355</v>
      </c>
      <c r="BL32" s="197">
        <f t="shared" si="4"/>
        <v>51.483564999999999</v>
      </c>
      <c r="BM32" s="146">
        <v>7167.8021371846708</v>
      </c>
      <c r="BN32" s="20">
        <v>1630.0469452757084</v>
      </c>
      <c r="BO32" s="20">
        <v>367.30205407142034</v>
      </c>
      <c r="BP32" s="20">
        <v>19331.020909302741</v>
      </c>
      <c r="BQ32" s="20">
        <v>1327.9331894947486</v>
      </c>
      <c r="BR32" s="20">
        <v>6254.7906965209986</v>
      </c>
      <c r="BS32" s="20">
        <v>5.5268323617431392</v>
      </c>
      <c r="BT32" s="20">
        <v>16.042238384060614</v>
      </c>
      <c r="BU32" s="20">
        <v>282.46830082440908</v>
      </c>
      <c r="BV32" s="20">
        <v>4.1237473923300065</v>
      </c>
      <c r="BW32" s="20">
        <v>3.6740674673703317</v>
      </c>
      <c r="BX32" s="20">
        <v>53.367889901735637</v>
      </c>
      <c r="BY32" s="147">
        <v>100.31899236442538</v>
      </c>
      <c r="BZ32" s="146" t="s">
        <v>42</v>
      </c>
      <c r="CA32" s="20" t="s">
        <v>42</v>
      </c>
      <c r="CB32" s="20" t="s">
        <v>42</v>
      </c>
      <c r="CC32" s="20" t="s">
        <v>42</v>
      </c>
      <c r="CD32" s="20" t="s">
        <v>42</v>
      </c>
      <c r="CE32" s="20" t="s">
        <v>42</v>
      </c>
      <c r="CF32" s="20" t="s">
        <v>42</v>
      </c>
      <c r="CG32" s="20" t="s">
        <v>42</v>
      </c>
      <c r="CH32" s="20" t="s">
        <v>42</v>
      </c>
      <c r="CI32" s="20" t="s">
        <v>42</v>
      </c>
      <c r="CJ32" s="20" t="s">
        <v>42</v>
      </c>
      <c r="CK32" s="147" t="s">
        <v>42</v>
      </c>
      <c r="CL32" s="146">
        <v>7167.8021371846708</v>
      </c>
      <c r="CM32" s="20">
        <v>1630.0469452757084</v>
      </c>
      <c r="CN32" s="20">
        <v>367.30205407142034</v>
      </c>
      <c r="CO32" s="20">
        <v>19331.020909302741</v>
      </c>
      <c r="CP32" s="20">
        <v>1327.9331894947486</v>
      </c>
      <c r="CQ32" s="20">
        <v>6254.7906965209986</v>
      </c>
      <c r="CR32" s="20">
        <v>5.5268323617431392</v>
      </c>
      <c r="CS32" s="20">
        <v>16.042238384060614</v>
      </c>
      <c r="CT32" s="20">
        <v>282.46830082440908</v>
      </c>
      <c r="CU32" s="20">
        <v>4.1237473923300065</v>
      </c>
      <c r="CV32" s="20">
        <v>3.6740674673703317</v>
      </c>
      <c r="CW32" s="20">
        <v>53.367889901735637</v>
      </c>
      <c r="CX32" s="147">
        <v>100.31899236442538</v>
      </c>
    </row>
    <row r="33" spans="1:102">
      <c r="A33" s="7"/>
      <c r="B33" s="255">
        <v>31</v>
      </c>
      <c r="C33" s="263">
        <v>65</v>
      </c>
      <c r="D33" s="256" t="s">
        <v>42</v>
      </c>
      <c r="E33" s="255">
        <v>1</v>
      </c>
      <c r="F33" s="256">
        <v>0</v>
      </c>
      <c r="G33" s="146">
        <f t="shared" si="5"/>
        <v>57.269868999999971</v>
      </c>
      <c r="H33" s="147">
        <v>1483.7739849999994</v>
      </c>
      <c r="I33" s="261">
        <v>2</v>
      </c>
      <c r="J33" s="180">
        <v>1.59375</v>
      </c>
      <c r="K33" s="24" t="s">
        <v>42</v>
      </c>
      <c r="L33" s="20">
        <v>9.3000000000000007</v>
      </c>
      <c r="M33" s="20" t="s">
        <v>42</v>
      </c>
      <c r="N33" s="20">
        <v>9.3000000000000007</v>
      </c>
      <c r="O33" s="20">
        <v>6.35</v>
      </c>
      <c r="P33" s="20" t="s">
        <v>42</v>
      </c>
      <c r="Q33" s="20">
        <v>6.35</v>
      </c>
      <c r="R33" s="20">
        <v>86.1</v>
      </c>
      <c r="S33" s="20" t="s">
        <v>42</v>
      </c>
      <c r="T33" s="20">
        <v>9.85</v>
      </c>
      <c r="U33" s="20" t="s">
        <v>42</v>
      </c>
      <c r="V33" s="147">
        <v>9.85</v>
      </c>
      <c r="W33" s="20">
        <v>10.030726666666668</v>
      </c>
      <c r="X33" s="20" t="s">
        <v>42</v>
      </c>
      <c r="Y33" s="20">
        <v>0.21327333333333343</v>
      </c>
      <c r="Z33" s="20">
        <v>5.9248599999999998</v>
      </c>
      <c r="AA33" s="20" t="s">
        <v>42</v>
      </c>
      <c r="AB33" s="20">
        <v>5.9248599999999998</v>
      </c>
      <c r="AC33" s="89">
        <v>0.6872000000000007</v>
      </c>
      <c r="AD33" s="20">
        <f t="shared" si="0"/>
        <v>4.1058666666666683</v>
      </c>
      <c r="AE33" s="20">
        <f t="shared" si="1"/>
        <v>4.1058666666666683</v>
      </c>
      <c r="AF33" s="20">
        <f t="shared" si="2"/>
        <v>0.71953412338200617</v>
      </c>
      <c r="AG33" s="20" t="s">
        <v>42</v>
      </c>
      <c r="AH33" s="233">
        <v>0.16882999999999998</v>
      </c>
      <c r="AI33" s="235" t="s">
        <v>42</v>
      </c>
      <c r="AJ33" s="234">
        <v>0.16882999999999998</v>
      </c>
      <c r="AK33" s="234">
        <v>1.4889999999999987E-2</v>
      </c>
      <c r="AL33" s="11">
        <v>2.7000000700354576E-3</v>
      </c>
      <c r="AM33" s="11" t="s">
        <v>42</v>
      </c>
      <c r="AN33" s="11">
        <v>6.5000001341104507E-3</v>
      </c>
      <c r="AO33" s="11" t="s">
        <v>42</v>
      </c>
      <c r="AP33" s="11">
        <v>1.0499999858438969E-2</v>
      </c>
      <c r="AQ33" s="11" t="s">
        <v>42</v>
      </c>
      <c r="AR33" s="11">
        <v>1.0499999858438969E-2</v>
      </c>
      <c r="AS33" s="17">
        <v>0.93469999999999998</v>
      </c>
      <c r="AT33" s="20" t="s">
        <v>42</v>
      </c>
      <c r="AU33" s="20">
        <v>0.93469999999999998</v>
      </c>
      <c r="AV33" s="53">
        <v>3.5000000000001696E-4</v>
      </c>
      <c r="AW33" s="20" t="s">
        <v>42</v>
      </c>
      <c r="AX33" s="17">
        <v>-112.5205856395562</v>
      </c>
      <c r="AY33" s="20" t="s">
        <v>42</v>
      </c>
      <c r="AZ33" s="20">
        <v>-112.5205856395562</v>
      </c>
      <c r="BA33" s="20">
        <v>-15.143702951517161</v>
      </c>
      <c r="BB33" s="20" t="s">
        <v>42</v>
      </c>
      <c r="BC33" s="20">
        <v>-15.143702951517161</v>
      </c>
      <c r="BD33" s="20">
        <f t="shared" si="3"/>
        <v>8.629037972581088</v>
      </c>
      <c r="BE33" s="20" t="s">
        <v>42</v>
      </c>
      <c r="BF33" s="196">
        <v>1.488</v>
      </c>
      <c r="BG33" s="58" t="s">
        <v>42</v>
      </c>
      <c r="BH33" s="58">
        <v>1.488</v>
      </c>
      <c r="BI33" s="58">
        <v>0.23355999999999999</v>
      </c>
      <c r="BJ33" s="58" t="s">
        <v>42</v>
      </c>
      <c r="BK33" s="58">
        <v>0.23355999999999999</v>
      </c>
      <c r="BL33" s="197">
        <f t="shared" si="4"/>
        <v>53.788868000000001</v>
      </c>
      <c r="BM33" s="146">
        <v>7474.5344232904608</v>
      </c>
      <c r="BN33" s="20">
        <v>1614.2662937769844</v>
      </c>
      <c r="BO33" s="20">
        <v>497.82432696029002</v>
      </c>
      <c r="BP33" s="20">
        <v>20390.40296375355</v>
      </c>
      <c r="BQ33" s="20">
        <v>1312.8264082668734</v>
      </c>
      <c r="BR33" s="20">
        <v>6222.2849960821641</v>
      </c>
      <c r="BS33" s="20">
        <v>6.2552553138307552</v>
      </c>
      <c r="BT33" s="20">
        <v>20.042528182788672</v>
      </c>
      <c r="BU33" s="20">
        <v>318.45934084110502</v>
      </c>
      <c r="BV33" s="20">
        <v>1.8296867523171656</v>
      </c>
      <c r="BW33" s="20">
        <v>5.5167925067939985</v>
      </c>
      <c r="BX33" s="20">
        <v>52.51735872239373</v>
      </c>
      <c r="BY33" s="147">
        <v>92.03045870431356</v>
      </c>
      <c r="BZ33" s="146" t="s">
        <v>42</v>
      </c>
      <c r="CA33" s="20" t="s">
        <v>42</v>
      </c>
      <c r="CB33" s="20" t="s">
        <v>42</v>
      </c>
      <c r="CC33" s="20" t="s">
        <v>42</v>
      </c>
      <c r="CD33" s="20" t="s">
        <v>42</v>
      </c>
      <c r="CE33" s="20" t="s">
        <v>42</v>
      </c>
      <c r="CF33" s="20" t="s">
        <v>42</v>
      </c>
      <c r="CG33" s="20" t="s">
        <v>42</v>
      </c>
      <c r="CH33" s="20" t="s">
        <v>42</v>
      </c>
      <c r="CI33" s="20" t="s">
        <v>42</v>
      </c>
      <c r="CJ33" s="20" t="s">
        <v>42</v>
      </c>
      <c r="CK33" s="147" t="s">
        <v>42</v>
      </c>
      <c r="CL33" s="146">
        <v>7474.5344232904608</v>
      </c>
      <c r="CM33" s="20">
        <v>1614.2662937769844</v>
      </c>
      <c r="CN33" s="20">
        <v>497.82432696029002</v>
      </c>
      <c r="CO33" s="20">
        <v>20390.40296375355</v>
      </c>
      <c r="CP33" s="20">
        <v>1312.8264082668734</v>
      </c>
      <c r="CQ33" s="20">
        <v>6222.2849960821641</v>
      </c>
      <c r="CR33" s="20">
        <v>6.2552553138307552</v>
      </c>
      <c r="CS33" s="20">
        <v>20.042528182788672</v>
      </c>
      <c r="CT33" s="20">
        <v>318.45934084110502</v>
      </c>
      <c r="CU33" s="20">
        <v>1.8296867523171656</v>
      </c>
      <c r="CV33" s="20">
        <v>5.5167925067939985</v>
      </c>
      <c r="CW33" s="20">
        <v>52.51735872239373</v>
      </c>
      <c r="CX33" s="147">
        <v>92.03045870431356</v>
      </c>
    </row>
    <row r="34" spans="1:102">
      <c r="A34" s="7"/>
      <c r="B34" s="255">
        <v>32</v>
      </c>
      <c r="C34" s="263">
        <v>68</v>
      </c>
      <c r="D34" s="256" t="s">
        <v>42</v>
      </c>
      <c r="E34" s="255">
        <v>1</v>
      </c>
      <c r="F34" s="256">
        <v>0</v>
      </c>
      <c r="G34" s="146">
        <f t="shared" si="5"/>
        <v>45.247028</v>
      </c>
      <c r="H34" s="147">
        <v>1529.0210129999994</v>
      </c>
      <c r="I34" s="261" t="s">
        <v>42</v>
      </c>
      <c r="J34" s="180">
        <v>1.6354166666666701</v>
      </c>
      <c r="K34" s="24" t="s">
        <v>42</v>
      </c>
      <c r="L34" s="20">
        <v>10.6</v>
      </c>
      <c r="M34" s="20" t="s">
        <v>42</v>
      </c>
      <c r="N34" s="20">
        <v>10.6</v>
      </c>
      <c r="O34" s="20">
        <v>6.71</v>
      </c>
      <c r="P34" s="20" t="s">
        <v>42</v>
      </c>
      <c r="Q34" s="20">
        <v>6.71</v>
      </c>
      <c r="R34" s="20">
        <v>95</v>
      </c>
      <c r="S34" s="20" t="s">
        <v>42</v>
      </c>
      <c r="T34" s="20">
        <v>10.5</v>
      </c>
      <c r="U34" s="20" t="s">
        <v>42</v>
      </c>
      <c r="V34" s="147">
        <v>10.5</v>
      </c>
      <c r="W34" s="20">
        <v>9.0947266666666682</v>
      </c>
      <c r="X34" s="20" t="s">
        <v>42</v>
      </c>
      <c r="Y34" s="20">
        <v>0.21327333333333343</v>
      </c>
      <c r="Z34" s="20">
        <v>4.6528599999999996</v>
      </c>
      <c r="AA34" s="20" t="s">
        <v>42</v>
      </c>
      <c r="AB34" s="20">
        <v>4.6528599999999996</v>
      </c>
      <c r="AC34" s="89">
        <v>0.6872000000000007</v>
      </c>
      <c r="AD34" s="20">
        <f t="shared" si="0"/>
        <v>4.4418666666666686</v>
      </c>
      <c r="AE34" s="20">
        <f t="shared" si="1"/>
        <v>4.4418666666666686</v>
      </c>
      <c r="AF34" s="20">
        <f t="shared" si="2"/>
        <v>0.71953412338200617</v>
      </c>
      <c r="AG34" s="20" t="s">
        <v>42</v>
      </c>
      <c r="AH34" s="233">
        <v>0.18703</v>
      </c>
      <c r="AI34" s="235" t="s">
        <v>42</v>
      </c>
      <c r="AJ34" s="234">
        <v>0.18703</v>
      </c>
      <c r="AK34" s="234">
        <v>1.4889999999999987E-2</v>
      </c>
      <c r="AL34" s="11">
        <v>1.7999999690800901E-3</v>
      </c>
      <c r="AM34" s="11" t="s">
        <v>42</v>
      </c>
      <c r="AN34" s="11">
        <v>9.8999999463558197E-3</v>
      </c>
      <c r="AO34" s="11" t="s">
        <v>42</v>
      </c>
      <c r="AP34" s="11">
        <v>8.39999970048666E-3</v>
      </c>
      <c r="AQ34" s="11" t="s">
        <v>42</v>
      </c>
      <c r="AR34" s="11" t="s">
        <v>42</v>
      </c>
      <c r="AS34" s="17">
        <v>0.86560000000000004</v>
      </c>
      <c r="AT34" s="20" t="s">
        <v>42</v>
      </c>
      <c r="AU34" s="20">
        <v>0.86560000000000004</v>
      </c>
      <c r="AV34" s="53">
        <v>3.5000000000001696E-4</v>
      </c>
      <c r="AW34" s="20" t="s">
        <v>42</v>
      </c>
      <c r="AX34" s="17">
        <v>-112.51320594592434</v>
      </c>
      <c r="AY34" s="20" t="s">
        <v>42</v>
      </c>
      <c r="AZ34" s="20">
        <v>-112.51320594592434</v>
      </c>
      <c r="BA34" s="20">
        <v>-15.201084172824421</v>
      </c>
      <c r="BB34" s="20" t="s">
        <v>42</v>
      </c>
      <c r="BC34" s="20">
        <v>-15.201084172824421</v>
      </c>
      <c r="BD34" s="20">
        <f t="shared" si="3"/>
        <v>9.0954674366710293</v>
      </c>
      <c r="BE34" s="20" t="s">
        <v>42</v>
      </c>
      <c r="BF34" s="196">
        <v>1.458</v>
      </c>
      <c r="BG34" s="58" t="s">
        <v>42</v>
      </c>
      <c r="BH34" s="58">
        <v>1.458</v>
      </c>
      <c r="BI34" s="58">
        <v>0.25772</v>
      </c>
      <c r="BJ34" s="58" t="s">
        <v>42</v>
      </c>
      <c r="BK34" s="58">
        <v>0.25772</v>
      </c>
      <c r="BL34" s="197">
        <f t="shared" si="4"/>
        <v>59.352916</v>
      </c>
      <c r="BM34" s="146" t="s">
        <v>42</v>
      </c>
      <c r="BN34" s="20" t="s">
        <v>42</v>
      </c>
      <c r="BO34" s="20" t="s">
        <v>42</v>
      </c>
      <c r="BP34" s="20" t="s">
        <v>42</v>
      </c>
      <c r="BQ34" s="20" t="s">
        <v>42</v>
      </c>
      <c r="BR34" s="20" t="s">
        <v>42</v>
      </c>
      <c r="BS34" s="20" t="s">
        <v>42</v>
      </c>
      <c r="BT34" s="20" t="s">
        <v>42</v>
      </c>
      <c r="BU34" s="20" t="s">
        <v>42</v>
      </c>
      <c r="BV34" s="20" t="s">
        <v>42</v>
      </c>
      <c r="BW34" s="20" t="s">
        <v>42</v>
      </c>
      <c r="BX34" s="20" t="s">
        <v>42</v>
      </c>
      <c r="BY34" s="147" t="s">
        <v>42</v>
      </c>
      <c r="BZ34" s="146" t="s">
        <v>42</v>
      </c>
      <c r="CA34" s="20" t="s">
        <v>42</v>
      </c>
      <c r="CB34" s="20" t="s">
        <v>42</v>
      </c>
      <c r="CC34" s="20" t="s">
        <v>42</v>
      </c>
      <c r="CD34" s="20" t="s">
        <v>42</v>
      </c>
      <c r="CE34" s="20" t="s">
        <v>42</v>
      </c>
      <c r="CF34" s="20" t="s">
        <v>42</v>
      </c>
      <c r="CG34" s="20" t="s">
        <v>42</v>
      </c>
      <c r="CH34" s="20" t="s">
        <v>42</v>
      </c>
      <c r="CI34" s="20" t="s">
        <v>42</v>
      </c>
      <c r="CJ34" s="20" t="s">
        <v>42</v>
      </c>
      <c r="CK34" s="147" t="s">
        <v>42</v>
      </c>
      <c r="CL34" s="146" t="s">
        <v>42</v>
      </c>
      <c r="CM34" s="20" t="s">
        <v>42</v>
      </c>
      <c r="CN34" s="20" t="s">
        <v>42</v>
      </c>
      <c r="CO34" s="20" t="s">
        <v>42</v>
      </c>
      <c r="CP34" s="20" t="s">
        <v>42</v>
      </c>
      <c r="CQ34" s="20" t="s">
        <v>42</v>
      </c>
      <c r="CR34" s="20" t="s">
        <v>42</v>
      </c>
      <c r="CS34" s="20" t="s">
        <v>42</v>
      </c>
      <c r="CT34" s="20" t="s">
        <v>42</v>
      </c>
      <c r="CU34" s="20" t="s">
        <v>42</v>
      </c>
      <c r="CV34" s="20" t="s">
        <v>42</v>
      </c>
      <c r="CW34" s="20" t="s">
        <v>42</v>
      </c>
      <c r="CX34" s="147" t="s">
        <v>42</v>
      </c>
    </row>
    <row r="35" spans="1:102">
      <c r="A35" s="7"/>
      <c r="B35" s="255">
        <v>33</v>
      </c>
      <c r="C35" s="263">
        <v>64</v>
      </c>
      <c r="D35" s="256" t="s">
        <v>42</v>
      </c>
      <c r="E35" s="255">
        <v>1</v>
      </c>
      <c r="F35" s="256">
        <v>0</v>
      </c>
      <c r="G35" s="146">
        <f t="shared" si="5"/>
        <v>60.369349000000057</v>
      </c>
      <c r="H35" s="147">
        <v>1589.3903619999994</v>
      </c>
      <c r="I35" s="261">
        <v>2</v>
      </c>
      <c r="J35" s="180">
        <v>1.6770833333333299</v>
      </c>
      <c r="K35" s="24" t="s">
        <v>42</v>
      </c>
      <c r="L35" s="20">
        <v>10.1</v>
      </c>
      <c r="M35" s="20">
        <v>8.8000000000000007</v>
      </c>
      <c r="N35" s="20">
        <v>8.8000000000000007</v>
      </c>
      <c r="O35" s="20">
        <v>6.28</v>
      </c>
      <c r="P35" s="20">
        <v>5.7</v>
      </c>
      <c r="Q35" s="20">
        <v>6.28</v>
      </c>
      <c r="R35" s="20">
        <v>90.5</v>
      </c>
      <c r="S35" s="20" t="s">
        <v>42</v>
      </c>
      <c r="T35" s="20">
        <v>10.1</v>
      </c>
      <c r="U35" s="20" t="s">
        <v>42</v>
      </c>
      <c r="V35" s="147">
        <v>10.1</v>
      </c>
      <c r="W35" s="20">
        <v>9.016726666666667</v>
      </c>
      <c r="X35" s="20" t="s">
        <v>42</v>
      </c>
      <c r="Y35" s="20">
        <v>0.21327333333333343</v>
      </c>
      <c r="Z35" s="20">
        <v>4.7878600000000002</v>
      </c>
      <c r="AA35" s="20" t="s">
        <v>42</v>
      </c>
      <c r="AB35" s="20">
        <v>4.7878600000000002</v>
      </c>
      <c r="AC35" s="89">
        <v>0.6872000000000007</v>
      </c>
      <c r="AD35" s="20">
        <f t="shared" si="0"/>
        <v>4.2288666666666668</v>
      </c>
      <c r="AE35" s="20">
        <f t="shared" si="1"/>
        <v>4.2288666666666668</v>
      </c>
      <c r="AF35" s="20">
        <f t="shared" si="2"/>
        <v>0.71953412338200617</v>
      </c>
      <c r="AG35" s="20" t="s">
        <v>42</v>
      </c>
      <c r="AH35" s="233">
        <v>0.17723</v>
      </c>
      <c r="AI35" s="235" t="s">
        <v>42</v>
      </c>
      <c r="AJ35" s="234">
        <v>0.17723</v>
      </c>
      <c r="AK35" s="234">
        <v>1.4889999999999987E-2</v>
      </c>
      <c r="AL35" s="11">
        <v>-4.4999998062849045E-3</v>
      </c>
      <c r="AM35" s="11" t="s">
        <v>42</v>
      </c>
      <c r="AN35" s="11">
        <v>7.4999998323619366E-3</v>
      </c>
      <c r="AO35" s="11" t="s">
        <v>42</v>
      </c>
      <c r="AP35" s="11" t="s">
        <v>42</v>
      </c>
      <c r="AQ35" s="11" t="s">
        <v>42</v>
      </c>
      <c r="AR35" s="11" t="s">
        <v>42</v>
      </c>
      <c r="AS35" s="17">
        <v>0.89459999999999995</v>
      </c>
      <c r="AT35" s="20" t="s">
        <v>42</v>
      </c>
      <c r="AU35" s="20">
        <v>0.89459999999999995</v>
      </c>
      <c r="AV35" s="53">
        <v>3.5000000000001696E-4</v>
      </c>
      <c r="AW35" s="20" t="s">
        <v>42</v>
      </c>
      <c r="AX35" s="17">
        <v>-112.37454296584943</v>
      </c>
      <c r="AY35" s="20" t="s">
        <v>42</v>
      </c>
      <c r="AZ35" s="20">
        <v>-112.37454296584943</v>
      </c>
      <c r="BA35" s="20">
        <v>-15.213557429934372</v>
      </c>
      <c r="BB35" s="20" t="s">
        <v>42</v>
      </c>
      <c r="BC35" s="20">
        <v>-15.213557429934372</v>
      </c>
      <c r="BD35" s="20">
        <f t="shared" si="3"/>
        <v>9.3339164736255498</v>
      </c>
      <c r="BE35" s="20" t="s">
        <v>42</v>
      </c>
      <c r="BF35" s="196">
        <v>1.4970000000000001</v>
      </c>
      <c r="BG35" s="58" t="s">
        <v>42</v>
      </c>
      <c r="BH35" s="58">
        <v>1.4970000000000001</v>
      </c>
      <c r="BI35" s="58">
        <v>0.26318999999999998</v>
      </c>
      <c r="BJ35" s="58" t="s">
        <v>42</v>
      </c>
      <c r="BK35" s="58">
        <v>0.26318999999999998</v>
      </c>
      <c r="BL35" s="197">
        <f t="shared" si="4"/>
        <v>60.612656999999992</v>
      </c>
      <c r="BM35" s="146">
        <v>6824.7987134799596</v>
      </c>
      <c r="BN35" s="20">
        <v>1361.3757274128309</v>
      </c>
      <c r="BO35" s="20">
        <v>327.52308589675857</v>
      </c>
      <c r="BP35" s="20">
        <v>19345.226742392766</v>
      </c>
      <c r="BQ35" s="20">
        <v>1193.5761810692395</v>
      </c>
      <c r="BR35" s="20">
        <v>4307.4407269374806</v>
      </c>
      <c r="BS35" s="20">
        <v>5.8142118701118628</v>
      </c>
      <c r="BT35" s="20">
        <v>15.822113509628938</v>
      </c>
      <c r="BU35" s="20">
        <v>302.91458926973485</v>
      </c>
      <c r="BV35" s="20">
        <v>4.3776393998571388</v>
      </c>
      <c r="BW35" s="20">
        <v>3.0488102372950121</v>
      </c>
      <c r="BX35" s="20">
        <v>37.101226985329653</v>
      </c>
      <c r="BY35" s="147">
        <v>67.549471160532846</v>
      </c>
      <c r="BZ35" s="146" t="s">
        <v>42</v>
      </c>
      <c r="CA35" s="20" t="s">
        <v>42</v>
      </c>
      <c r="CB35" s="20" t="s">
        <v>42</v>
      </c>
      <c r="CC35" s="20" t="s">
        <v>42</v>
      </c>
      <c r="CD35" s="20" t="s">
        <v>42</v>
      </c>
      <c r="CE35" s="20" t="s">
        <v>42</v>
      </c>
      <c r="CF35" s="20" t="s">
        <v>42</v>
      </c>
      <c r="CG35" s="20" t="s">
        <v>42</v>
      </c>
      <c r="CH35" s="20" t="s">
        <v>42</v>
      </c>
      <c r="CI35" s="20" t="s">
        <v>42</v>
      </c>
      <c r="CJ35" s="20" t="s">
        <v>42</v>
      </c>
      <c r="CK35" s="147" t="s">
        <v>42</v>
      </c>
      <c r="CL35" s="146">
        <v>6824.7987134799596</v>
      </c>
      <c r="CM35" s="20">
        <v>1361.3757274128309</v>
      </c>
      <c r="CN35" s="20">
        <v>327.52308589675857</v>
      </c>
      <c r="CO35" s="20">
        <v>19345.226742392766</v>
      </c>
      <c r="CP35" s="20">
        <v>1193.5761810692395</v>
      </c>
      <c r="CQ35" s="20">
        <v>4307.4407269374806</v>
      </c>
      <c r="CR35" s="20">
        <v>5.8142118701118628</v>
      </c>
      <c r="CS35" s="20">
        <v>15.822113509628938</v>
      </c>
      <c r="CT35" s="20">
        <v>302.91458926973485</v>
      </c>
      <c r="CU35" s="20">
        <v>4.3776393998571388</v>
      </c>
      <c r="CV35" s="20">
        <v>3.0488102372950121</v>
      </c>
      <c r="CW35" s="20">
        <v>37.101226985329653</v>
      </c>
      <c r="CX35" s="147">
        <v>67.549471160532846</v>
      </c>
    </row>
    <row r="36" spans="1:102">
      <c r="A36" s="7"/>
      <c r="B36" s="255">
        <v>34</v>
      </c>
      <c r="C36" s="263">
        <v>62</v>
      </c>
      <c r="D36" s="256">
        <v>1003</v>
      </c>
      <c r="E36" s="255">
        <v>1</v>
      </c>
      <c r="F36" s="256">
        <v>0</v>
      </c>
      <c r="G36" s="146">
        <f t="shared" ref="G36:G58" si="6">H36-H35</f>
        <v>35.3465020000001</v>
      </c>
      <c r="H36" s="147">
        <v>1624.7368639999995</v>
      </c>
      <c r="I36" s="261" t="s">
        <v>42</v>
      </c>
      <c r="J36" s="180">
        <v>1.71875</v>
      </c>
      <c r="K36" s="24">
        <v>0.3888888888888889</v>
      </c>
      <c r="L36" s="20">
        <v>10.7</v>
      </c>
      <c r="M36" s="20">
        <v>9.8000000000000007</v>
      </c>
      <c r="N36" s="20">
        <v>9.8000000000000007</v>
      </c>
      <c r="O36" s="20">
        <v>6.52</v>
      </c>
      <c r="P36" s="20">
        <v>6.21</v>
      </c>
      <c r="Q36" s="20">
        <v>6.52</v>
      </c>
      <c r="R36" s="20">
        <v>90.6</v>
      </c>
      <c r="S36" s="20" t="s">
        <v>42</v>
      </c>
      <c r="T36" s="20">
        <v>9.9700000000000006</v>
      </c>
      <c r="U36" s="20" t="s">
        <v>42</v>
      </c>
      <c r="V36" s="147">
        <v>9.9700000000000006</v>
      </c>
      <c r="W36" s="20">
        <v>9.7087266666666672</v>
      </c>
      <c r="X36" s="20" t="s">
        <v>42</v>
      </c>
      <c r="Y36" s="20">
        <v>0.21327333333333343</v>
      </c>
      <c r="Z36" s="20">
        <v>5.1928599999999996</v>
      </c>
      <c r="AA36" s="20">
        <v>5.0666166666666665</v>
      </c>
      <c r="AB36" s="20">
        <v>5.0666166666666665</v>
      </c>
      <c r="AC36" s="89">
        <v>0.6872000000000007</v>
      </c>
      <c r="AD36" s="20">
        <f t="shared" si="0"/>
        <v>4.5158666666666676</v>
      </c>
      <c r="AE36" s="20">
        <f t="shared" si="1"/>
        <v>4.5158666666666676</v>
      </c>
      <c r="AF36" s="20">
        <f t="shared" si="2"/>
        <v>0.71953412338200617</v>
      </c>
      <c r="AG36" s="20" t="s">
        <v>42</v>
      </c>
      <c r="AH36" s="233">
        <v>0.20702999999999999</v>
      </c>
      <c r="AI36" s="234">
        <v>0.19364999999999999</v>
      </c>
      <c r="AJ36" s="234">
        <v>0.20702999999999999</v>
      </c>
      <c r="AK36" s="234">
        <v>1.4889999999999987E-2</v>
      </c>
      <c r="AL36" s="11">
        <v>1.5000000130385199E-3</v>
      </c>
      <c r="AM36" s="11">
        <v>1.1687570251524448E-2</v>
      </c>
      <c r="AN36" s="11">
        <v>9.3999998643994297E-3</v>
      </c>
      <c r="AO36" s="11">
        <v>1.0099999606609344E-2</v>
      </c>
      <c r="AP36" s="11">
        <v>9.100000374019146E-3</v>
      </c>
      <c r="AQ36" s="11">
        <v>2.5599999353289604E-2</v>
      </c>
      <c r="AR36" s="11">
        <v>2.5599999353289604E-2</v>
      </c>
      <c r="AS36" s="17">
        <v>0.9012</v>
      </c>
      <c r="AT36" s="20" t="s">
        <v>42</v>
      </c>
      <c r="AU36" s="20">
        <v>0.9012</v>
      </c>
      <c r="AV36" s="53">
        <v>6.4000000000000203E-3</v>
      </c>
      <c r="AW36" s="20" t="s">
        <v>42</v>
      </c>
      <c r="AX36" s="17">
        <v>-111.96138180895443</v>
      </c>
      <c r="AY36" s="20" t="s">
        <v>42</v>
      </c>
      <c r="AZ36" s="20">
        <v>-111.96138180895443</v>
      </c>
      <c r="BA36" s="20">
        <v>-15.308013317779054</v>
      </c>
      <c r="BB36" s="20" t="s">
        <v>42</v>
      </c>
      <c r="BC36" s="20">
        <v>-15.308013317779054</v>
      </c>
      <c r="BD36" s="20">
        <f t="shared" si="3"/>
        <v>10.502724733278001</v>
      </c>
      <c r="BE36" s="20" t="s">
        <v>42</v>
      </c>
      <c r="BF36" s="196">
        <v>1.4570000000000001</v>
      </c>
      <c r="BG36" s="58" t="s">
        <v>42</v>
      </c>
      <c r="BH36" s="58">
        <v>1.4570000000000001</v>
      </c>
      <c r="BI36" s="58">
        <v>0.25420999999999999</v>
      </c>
      <c r="BJ36" s="58" t="s">
        <v>42</v>
      </c>
      <c r="BK36" s="58">
        <v>0.25420999999999999</v>
      </c>
      <c r="BL36" s="197">
        <f t="shared" si="4"/>
        <v>58.544562999999997</v>
      </c>
      <c r="BM36" s="146">
        <v>7016.4936164928522</v>
      </c>
      <c r="BN36" s="20">
        <v>1521.1509605801198</v>
      </c>
      <c r="BO36" s="20">
        <v>401.58721139660906</v>
      </c>
      <c r="BP36" s="20">
        <v>20076.183229090257</v>
      </c>
      <c r="BQ36" s="20">
        <v>1368.7559638467021</v>
      </c>
      <c r="BR36" s="20">
        <v>4861.7329671179468</v>
      </c>
      <c r="BS36" s="20">
        <v>6.092170828849051</v>
      </c>
      <c r="BT36" s="20">
        <v>25.190925684674301</v>
      </c>
      <c r="BU36" s="20">
        <v>381.7357958970814</v>
      </c>
      <c r="BV36" s="20">
        <v>3.873877176069771</v>
      </c>
      <c r="BW36" s="20">
        <v>3.9344554170014701</v>
      </c>
      <c r="BX36" s="20">
        <v>42.699201172320009</v>
      </c>
      <c r="BY36" s="147">
        <v>96.542245046716005</v>
      </c>
      <c r="BZ36" s="146">
        <v>6878.9207778581103</v>
      </c>
      <c r="CA36" s="20">
        <v>1434.5320323291667</v>
      </c>
      <c r="CB36" s="20">
        <v>261.29643246279579</v>
      </c>
      <c r="CC36" s="20">
        <v>15303.096968984486</v>
      </c>
      <c r="CD36" s="20">
        <v>1274.2023201295231</v>
      </c>
      <c r="CE36" s="20">
        <v>4624.8878902625402</v>
      </c>
      <c r="CF36" s="20">
        <v>4.8001171821984521</v>
      </c>
      <c r="CG36" s="20">
        <v>9.6899371692910528</v>
      </c>
      <c r="CH36" s="20">
        <v>165.41003941150842</v>
      </c>
      <c r="CI36" s="20">
        <v>0.34277807267401994</v>
      </c>
      <c r="CJ36" s="20">
        <v>41.459653504464242</v>
      </c>
      <c r="CK36" s="147">
        <v>62.722546236066535</v>
      </c>
      <c r="CL36" s="146">
        <v>7016.4936164928522</v>
      </c>
      <c r="CM36" s="20">
        <v>1521.1509605801198</v>
      </c>
      <c r="CN36" s="20">
        <v>401.58721139660906</v>
      </c>
      <c r="CO36" s="20">
        <v>20076.183229090257</v>
      </c>
      <c r="CP36" s="20">
        <v>1368.7559638467021</v>
      </c>
      <c r="CQ36" s="20">
        <v>4861.7329671179468</v>
      </c>
      <c r="CR36" s="20">
        <v>6.092170828849051</v>
      </c>
      <c r="CS36" s="20">
        <v>25.190925684674301</v>
      </c>
      <c r="CT36" s="20">
        <v>381.7357958970814</v>
      </c>
      <c r="CU36" s="20">
        <v>3.873877176069771</v>
      </c>
      <c r="CV36" s="20">
        <v>3.9344554170014701</v>
      </c>
      <c r="CW36" s="20">
        <v>42.699201172320009</v>
      </c>
      <c r="CX36" s="147">
        <v>96.542245046716005</v>
      </c>
    </row>
    <row r="37" spans="1:102">
      <c r="A37" s="7"/>
      <c r="B37" s="255">
        <v>35</v>
      </c>
      <c r="C37" s="263">
        <v>63</v>
      </c>
      <c r="D37" s="256">
        <v>1005</v>
      </c>
      <c r="E37" s="255">
        <v>1</v>
      </c>
      <c r="F37" s="256">
        <v>0</v>
      </c>
      <c r="G37" s="146">
        <f t="shared" si="6"/>
        <v>43.774290000000065</v>
      </c>
      <c r="H37" s="147">
        <v>1668.5111539999996</v>
      </c>
      <c r="I37" s="261">
        <v>1</v>
      </c>
      <c r="J37" s="180">
        <v>1.7604166666666701</v>
      </c>
      <c r="K37" s="24">
        <v>0.39652777777777781</v>
      </c>
      <c r="L37" s="20">
        <v>10.9</v>
      </c>
      <c r="M37" s="20">
        <v>9.3000000000000007</v>
      </c>
      <c r="N37" s="20">
        <v>9.3000000000000007</v>
      </c>
      <c r="O37" s="20">
        <v>6.59</v>
      </c>
      <c r="P37" s="20">
        <v>6.42</v>
      </c>
      <c r="Q37" s="20">
        <v>6.59</v>
      </c>
      <c r="R37" s="20">
        <v>90.3</v>
      </c>
      <c r="S37" s="20" t="s">
        <v>42</v>
      </c>
      <c r="T37" s="20">
        <v>9.91</v>
      </c>
      <c r="U37" s="20" t="s">
        <v>42</v>
      </c>
      <c r="V37" s="147">
        <v>9.91</v>
      </c>
      <c r="W37" s="20">
        <v>10.210726666666668</v>
      </c>
      <c r="X37" s="20" t="s">
        <v>42</v>
      </c>
      <c r="Y37" s="20">
        <v>0.21327333333333343</v>
      </c>
      <c r="Z37" s="20">
        <v>5.2838599999999998</v>
      </c>
      <c r="AA37" s="20">
        <v>5.192616666666666</v>
      </c>
      <c r="AB37" s="20">
        <v>5.192616666666666</v>
      </c>
      <c r="AC37" s="89">
        <v>0.6872000000000007</v>
      </c>
      <c r="AD37" s="20">
        <f t="shared" si="0"/>
        <v>4.9268666666666681</v>
      </c>
      <c r="AE37" s="20">
        <f t="shared" si="1"/>
        <v>4.9268666666666681</v>
      </c>
      <c r="AF37" s="20">
        <f t="shared" si="2"/>
        <v>0.71953412338200617</v>
      </c>
      <c r="AG37" s="20" t="s">
        <v>42</v>
      </c>
      <c r="AH37" s="233">
        <v>0.21962999999999999</v>
      </c>
      <c r="AI37" s="234">
        <v>0.19445000000000001</v>
      </c>
      <c r="AJ37" s="234">
        <v>0.21962999999999999</v>
      </c>
      <c r="AK37" s="234">
        <v>1.4889999999999987E-2</v>
      </c>
      <c r="AL37" s="11">
        <v>1.6699999570846558E-2</v>
      </c>
      <c r="AM37" s="11">
        <v>9.8760366439819336E-2</v>
      </c>
      <c r="AN37" s="11">
        <v>8.2999998703598976E-3</v>
      </c>
      <c r="AO37" s="11">
        <v>1.2900000438094139E-2</v>
      </c>
      <c r="AP37" s="11">
        <v>8.6000002920627594E-3</v>
      </c>
      <c r="AQ37" s="11">
        <v>2.5299999862909317E-2</v>
      </c>
      <c r="AR37" s="11">
        <v>2.5299999862909317E-2</v>
      </c>
      <c r="AS37" s="17">
        <v>0.90190000000000003</v>
      </c>
      <c r="AT37" s="20" t="s">
        <v>42</v>
      </c>
      <c r="AU37" s="20">
        <v>0.90190000000000003</v>
      </c>
      <c r="AV37" s="53">
        <v>6.4000000000000203E-3</v>
      </c>
      <c r="AW37" s="20" t="s">
        <v>42</v>
      </c>
      <c r="AX37" s="17">
        <v>-110.42713733469616</v>
      </c>
      <c r="AY37" s="20" t="s">
        <v>42</v>
      </c>
      <c r="AZ37" s="20">
        <v>-110.42713733469616</v>
      </c>
      <c r="BA37" s="20">
        <v>-15.485404314192202</v>
      </c>
      <c r="BB37" s="20" t="s">
        <v>42</v>
      </c>
      <c r="BC37" s="20">
        <v>-15.485404314192202</v>
      </c>
      <c r="BD37" s="20">
        <f t="shared" si="3"/>
        <v>13.456097178841461</v>
      </c>
      <c r="BE37" s="20" t="s">
        <v>42</v>
      </c>
      <c r="BF37" s="196">
        <v>1.4670000000000001</v>
      </c>
      <c r="BG37" s="58" t="s">
        <v>42</v>
      </c>
      <c r="BH37" s="58">
        <v>1.4670000000000001</v>
      </c>
      <c r="BI37" s="58">
        <v>0.23785000000000001</v>
      </c>
      <c r="BJ37" s="58" t="s">
        <v>42</v>
      </c>
      <c r="BK37" s="58">
        <v>0.23785000000000001</v>
      </c>
      <c r="BL37" s="197">
        <f t="shared" si="4"/>
        <v>54.776855000000005</v>
      </c>
      <c r="BM37" s="146">
        <v>6921.9201668657061</v>
      </c>
      <c r="BN37" s="20">
        <v>1620.7884158097609</v>
      </c>
      <c r="BO37" s="20">
        <v>300.67764367137482</v>
      </c>
      <c r="BP37" s="20">
        <v>19653.643357156732</v>
      </c>
      <c r="BQ37" s="20">
        <v>1490.3734786038485</v>
      </c>
      <c r="BR37" s="20">
        <v>5185.3427290421878</v>
      </c>
      <c r="BS37" s="20" t="s">
        <v>42</v>
      </c>
      <c r="BT37" s="20">
        <v>18.91528223964001</v>
      </c>
      <c r="BU37" s="20">
        <v>294.85329700823974</v>
      </c>
      <c r="BV37" s="20">
        <v>2.7432381341812762</v>
      </c>
      <c r="BW37" s="20">
        <v>1.8080517292164355</v>
      </c>
      <c r="BX37" s="20">
        <v>45.999749904396921</v>
      </c>
      <c r="BY37" s="147">
        <v>87.359194199788504</v>
      </c>
      <c r="BZ37" s="146">
        <v>6988.7241954398169</v>
      </c>
      <c r="CA37" s="20">
        <v>1520.1020215789979</v>
      </c>
      <c r="CB37" s="20">
        <v>257.26031984831502</v>
      </c>
      <c r="CC37" s="20">
        <v>12153.10219556433</v>
      </c>
      <c r="CD37" s="20">
        <v>1379.5503816287599</v>
      </c>
      <c r="CE37" s="20">
        <v>4963.7867343186472</v>
      </c>
      <c r="CF37" s="20">
        <v>4.6168485078694292</v>
      </c>
      <c r="CG37" s="20">
        <v>10.464901572873908</v>
      </c>
      <c r="CH37" s="20">
        <v>145.93577196640157</v>
      </c>
      <c r="CI37" s="20">
        <v>6.5236203875778287</v>
      </c>
      <c r="CJ37" s="20">
        <v>45.41923823849001</v>
      </c>
      <c r="CK37" s="147">
        <v>64.466595235381334</v>
      </c>
      <c r="CL37" s="146">
        <v>6921.9201668657061</v>
      </c>
      <c r="CM37" s="20">
        <v>1620.7884158097609</v>
      </c>
      <c r="CN37" s="20">
        <v>300.67764367137482</v>
      </c>
      <c r="CO37" s="20">
        <v>19653.643357156732</v>
      </c>
      <c r="CP37" s="20">
        <v>1490.3734786038485</v>
      </c>
      <c r="CQ37" s="20">
        <v>5185.3427290421878</v>
      </c>
      <c r="CR37" s="20">
        <v>4.6168485078694292</v>
      </c>
      <c r="CS37" s="20">
        <v>18.91528223964001</v>
      </c>
      <c r="CT37" s="20">
        <v>294.85329700823974</v>
      </c>
      <c r="CU37" s="20">
        <v>2.7432381341812762</v>
      </c>
      <c r="CV37" s="20">
        <v>1.8080517292164355</v>
      </c>
      <c r="CW37" s="20">
        <v>45.999749904396921</v>
      </c>
      <c r="CX37" s="147">
        <v>87.359194199788504</v>
      </c>
    </row>
    <row r="38" spans="1:102">
      <c r="A38" s="7"/>
      <c r="B38" s="255">
        <v>36</v>
      </c>
      <c r="C38" s="263">
        <v>70</v>
      </c>
      <c r="D38" s="256">
        <v>1002</v>
      </c>
      <c r="E38" s="255">
        <v>1</v>
      </c>
      <c r="F38" s="256">
        <v>0</v>
      </c>
      <c r="G38" s="146">
        <f t="shared" si="6"/>
        <v>56.595111000000088</v>
      </c>
      <c r="H38" s="147">
        <v>1725.1062649999997</v>
      </c>
      <c r="I38" s="261" t="s">
        <v>42</v>
      </c>
      <c r="J38" s="180">
        <v>1.8020833333333299</v>
      </c>
      <c r="K38" s="24">
        <v>0.40416666666666662</v>
      </c>
      <c r="L38" s="20">
        <v>11.2</v>
      </c>
      <c r="M38" s="20">
        <v>9.1</v>
      </c>
      <c r="N38" s="20">
        <v>9.1</v>
      </c>
      <c r="O38" s="20">
        <v>6.35</v>
      </c>
      <c r="P38" s="20">
        <v>6.3</v>
      </c>
      <c r="Q38" s="20">
        <v>6.35</v>
      </c>
      <c r="R38" s="20">
        <v>90.6</v>
      </c>
      <c r="S38" s="20" t="s">
        <v>42</v>
      </c>
      <c r="T38" s="20">
        <v>9.9</v>
      </c>
      <c r="U38" s="20" t="s">
        <v>42</v>
      </c>
      <c r="V38" s="147">
        <v>9.9</v>
      </c>
      <c r="W38" s="20">
        <v>10.61281</v>
      </c>
      <c r="X38" s="20" t="s">
        <v>42</v>
      </c>
      <c r="Y38" s="20">
        <v>0.14814333333333174</v>
      </c>
      <c r="Z38" s="20">
        <v>5.2878600000000002</v>
      </c>
      <c r="AA38" s="20">
        <v>5.2936166666666669</v>
      </c>
      <c r="AB38" s="20">
        <v>5.2936166666666669</v>
      </c>
      <c r="AC38" s="89">
        <v>0.6872000000000007</v>
      </c>
      <c r="AD38" s="20">
        <f t="shared" si="0"/>
        <v>5.3249499999999994</v>
      </c>
      <c r="AE38" s="20">
        <f t="shared" si="1"/>
        <v>5.3249499999999994</v>
      </c>
      <c r="AF38" s="20">
        <f t="shared" si="2"/>
        <v>0.70298669063582675</v>
      </c>
      <c r="AG38" s="20" t="s">
        <v>42</v>
      </c>
      <c r="AH38" s="233">
        <v>0.21503</v>
      </c>
      <c r="AI38" s="234">
        <v>0.21134999999999998</v>
      </c>
      <c r="AJ38" s="234">
        <v>0.21503</v>
      </c>
      <c r="AK38" s="234">
        <v>1.4889999999999987E-2</v>
      </c>
      <c r="AL38" s="11">
        <v>5.2000000141561031E-3</v>
      </c>
      <c r="AM38" s="11">
        <v>9.552590548992157E-3</v>
      </c>
      <c r="AN38" s="11">
        <v>1.0599999688565731E-2</v>
      </c>
      <c r="AO38" s="11">
        <v>6.0999998822808266E-3</v>
      </c>
      <c r="AP38" s="11">
        <v>-7.0000002160668373E-3</v>
      </c>
      <c r="AQ38" s="11">
        <v>2.3299999535083771E-2</v>
      </c>
      <c r="AR38" s="11">
        <v>2.3299999535083771E-2</v>
      </c>
      <c r="AS38" s="17">
        <v>0.89790000000000003</v>
      </c>
      <c r="AT38" s="20" t="s">
        <v>42</v>
      </c>
      <c r="AU38" s="20">
        <v>0.89790000000000003</v>
      </c>
      <c r="AV38" s="53">
        <v>6.4000000000000203E-3</v>
      </c>
      <c r="AW38" s="20" t="s">
        <v>42</v>
      </c>
      <c r="AX38" s="17">
        <v>-108.21255503620779</v>
      </c>
      <c r="AY38" s="20" t="s">
        <v>42</v>
      </c>
      <c r="AZ38" s="20">
        <v>-108.21255503620779</v>
      </c>
      <c r="BA38" s="20">
        <v>-13.381365904692466</v>
      </c>
      <c r="BB38" s="20" t="s">
        <v>42</v>
      </c>
      <c r="BC38" s="20">
        <v>-13.381365904692466</v>
      </c>
      <c r="BD38" s="20">
        <f t="shared" si="3"/>
        <v>-1.1616277986680643</v>
      </c>
      <c r="BE38" s="20" t="s">
        <v>42</v>
      </c>
      <c r="BF38" s="196">
        <v>1.4530000000000001</v>
      </c>
      <c r="BG38" s="58" t="s">
        <v>42</v>
      </c>
      <c r="BH38" s="58">
        <v>1.4530000000000001</v>
      </c>
      <c r="BI38" s="58">
        <v>0.20447000000000001</v>
      </c>
      <c r="BJ38" s="58" t="s">
        <v>42</v>
      </c>
      <c r="BK38" s="58">
        <v>0.20447000000000001</v>
      </c>
      <c r="BL38" s="197">
        <f t="shared" si="4"/>
        <v>47.089441000000001</v>
      </c>
      <c r="BM38" s="146" t="s">
        <v>42</v>
      </c>
      <c r="BN38" s="20" t="s">
        <v>42</v>
      </c>
      <c r="BO38" s="20" t="s">
        <v>42</v>
      </c>
      <c r="BP38" s="20" t="s">
        <v>42</v>
      </c>
      <c r="BQ38" s="20" t="s">
        <v>42</v>
      </c>
      <c r="BR38" s="20" t="s">
        <v>42</v>
      </c>
      <c r="BS38" s="20" t="s">
        <v>42</v>
      </c>
      <c r="BT38" s="20" t="s">
        <v>42</v>
      </c>
      <c r="BU38" s="20" t="s">
        <v>42</v>
      </c>
      <c r="BV38" s="20" t="s">
        <v>42</v>
      </c>
      <c r="BW38" s="20" t="s">
        <v>42</v>
      </c>
      <c r="BX38" s="20" t="s">
        <v>42</v>
      </c>
      <c r="BY38" s="147" t="s">
        <v>42</v>
      </c>
      <c r="BZ38" s="146">
        <v>7067.3997630023869</v>
      </c>
      <c r="CA38" s="20">
        <v>1568.2302024156422</v>
      </c>
      <c r="CB38" s="20">
        <v>371.10762276915017</v>
      </c>
      <c r="CC38" s="20">
        <v>18873.388869059647</v>
      </c>
      <c r="CD38" s="20">
        <v>1373.2354095266587</v>
      </c>
      <c r="CE38" s="20">
        <v>5135.799492872884</v>
      </c>
      <c r="CF38" s="20">
        <v>5.4903354662721302</v>
      </c>
      <c r="CG38" s="20">
        <v>15.60112327892957</v>
      </c>
      <c r="CH38" s="20">
        <v>234.17831953755382</v>
      </c>
      <c r="CI38" s="20">
        <v>2.781754147351597</v>
      </c>
      <c r="CJ38" s="20">
        <v>45.915967973725728</v>
      </c>
      <c r="CK38" s="147">
        <v>75.998548533301317</v>
      </c>
      <c r="CL38" s="146">
        <v>7067.3997630023869</v>
      </c>
      <c r="CM38" s="20">
        <v>1568.2302024156422</v>
      </c>
      <c r="CN38" s="20">
        <v>371.10762276915017</v>
      </c>
      <c r="CO38" s="20">
        <v>18873.388869059647</v>
      </c>
      <c r="CP38" s="20">
        <v>1373.2354095266587</v>
      </c>
      <c r="CQ38" s="20">
        <v>5135.799492872884</v>
      </c>
      <c r="CR38" s="20">
        <v>5.4903354662721302</v>
      </c>
      <c r="CS38" s="20">
        <v>5.4903354662721302</v>
      </c>
      <c r="CT38" s="20">
        <v>15.60112327892957</v>
      </c>
      <c r="CU38" s="20">
        <v>234.17831953755382</v>
      </c>
      <c r="CV38" s="20">
        <v>2.781754147351597</v>
      </c>
      <c r="CW38" s="20">
        <v>45.915967973725728</v>
      </c>
      <c r="CX38" s="147">
        <v>75.998548533301317</v>
      </c>
    </row>
    <row r="39" spans="1:102">
      <c r="A39" s="7"/>
      <c r="B39" s="255">
        <v>37</v>
      </c>
      <c r="C39" s="263">
        <v>1000</v>
      </c>
      <c r="D39" s="256">
        <v>1001</v>
      </c>
      <c r="E39" s="255">
        <v>1</v>
      </c>
      <c r="F39" s="256">
        <v>0</v>
      </c>
      <c r="G39" s="146">
        <f t="shared" si="6"/>
        <v>58.11950499999989</v>
      </c>
      <c r="H39" s="147">
        <v>1783.2257699999996</v>
      </c>
      <c r="I39" s="261">
        <v>1</v>
      </c>
      <c r="J39" s="180">
        <v>1.84375</v>
      </c>
      <c r="K39" s="24">
        <v>0.4145833333333333</v>
      </c>
      <c r="L39" s="20">
        <v>11.3</v>
      </c>
      <c r="M39" s="20">
        <v>9.8000000000000007</v>
      </c>
      <c r="N39" s="20">
        <v>9.8000000000000007</v>
      </c>
      <c r="O39" s="20">
        <v>6.69</v>
      </c>
      <c r="P39" s="20">
        <v>6.72</v>
      </c>
      <c r="Q39" s="20">
        <v>6.69</v>
      </c>
      <c r="R39" s="20">
        <v>92.5</v>
      </c>
      <c r="S39" s="20" t="s">
        <v>42</v>
      </c>
      <c r="T39" s="20" t="s">
        <v>42</v>
      </c>
      <c r="U39" s="20" t="s">
        <v>42</v>
      </c>
      <c r="V39" s="147" t="s">
        <v>42</v>
      </c>
      <c r="W39" s="20">
        <v>10.653533333333334</v>
      </c>
      <c r="X39" s="20" t="s">
        <v>42</v>
      </c>
      <c r="Y39" s="20">
        <v>0.21886666666666876</v>
      </c>
      <c r="Z39" s="20">
        <v>5.7006166666666669</v>
      </c>
      <c r="AA39" s="20">
        <v>5.4996166666666664</v>
      </c>
      <c r="AB39" s="20">
        <v>5.4996166666666664</v>
      </c>
      <c r="AC39" s="24">
        <v>0.39645333333333355</v>
      </c>
      <c r="AD39" s="20">
        <f t="shared" si="0"/>
        <v>4.9529166666666669</v>
      </c>
      <c r="AE39" s="20">
        <f t="shared" si="1"/>
        <v>4.9529166666666669</v>
      </c>
      <c r="AF39" s="20">
        <f t="shared" si="2"/>
        <v>0.45285523436181013</v>
      </c>
      <c r="AG39" s="20" t="s">
        <v>42</v>
      </c>
      <c r="AH39" s="233">
        <v>0.21945000000000003</v>
      </c>
      <c r="AI39" s="234">
        <v>0.23175000000000001</v>
      </c>
      <c r="AJ39" s="234">
        <v>0.21945000000000003</v>
      </c>
      <c r="AK39" s="234">
        <v>1.4899999999999636E-3</v>
      </c>
      <c r="AL39" s="11">
        <v>2.8397789224982262E-2</v>
      </c>
      <c r="AM39" s="11">
        <v>1.1687570251524448E-2</v>
      </c>
      <c r="AN39" s="11">
        <v>5.1000001840293407E-3</v>
      </c>
      <c r="AO39" s="11">
        <v>3.1000000890344381E-3</v>
      </c>
      <c r="AP39" s="11">
        <v>2.6499999687075615E-2</v>
      </c>
      <c r="AQ39" s="11">
        <v>4.0899999439716339E-2</v>
      </c>
      <c r="AR39" s="11">
        <v>4.0899999439716339E-2</v>
      </c>
      <c r="AS39" s="17">
        <v>0.94450000000000001</v>
      </c>
      <c r="AT39" s="20" t="s">
        <v>42</v>
      </c>
      <c r="AU39" s="20">
        <v>0.94450000000000001</v>
      </c>
      <c r="AV39" s="53">
        <v>6.4000000000000203E-3</v>
      </c>
      <c r="AW39" s="20" t="s">
        <v>42</v>
      </c>
      <c r="AX39" s="17">
        <v>-111.65897986424353</v>
      </c>
      <c r="AY39" s="20" t="s">
        <v>42</v>
      </c>
      <c r="AZ39" s="20">
        <v>-111.65897986424353</v>
      </c>
      <c r="BA39" s="20">
        <v>-14.718673435758788</v>
      </c>
      <c r="BB39" s="20" t="s">
        <v>42</v>
      </c>
      <c r="BC39" s="20">
        <v>-14.718673435758788</v>
      </c>
      <c r="BD39" s="20">
        <f t="shared" si="3"/>
        <v>6.0904076218267704</v>
      </c>
      <c r="BE39" s="20" t="s">
        <v>42</v>
      </c>
      <c r="BF39" s="196">
        <v>1.4690000000000001</v>
      </c>
      <c r="BG39" s="20" t="s">
        <v>42</v>
      </c>
      <c r="BH39" s="20">
        <v>1.4690000000000001</v>
      </c>
      <c r="BI39" s="58">
        <v>0.22572999999999999</v>
      </c>
      <c r="BJ39" s="20" t="s">
        <v>42</v>
      </c>
      <c r="BK39" s="58">
        <v>0.22572999999999999</v>
      </c>
      <c r="BL39" s="197">
        <f t="shared" si="4"/>
        <v>51.985618999999993</v>
      </c>
      <c r="BM39" s="146">
        <v>7293.4369245130065</v>
      </c>
      <c r="BN39" s="20">
        <v>1716.3200193086757</v>
      </c>
      <c r="BO39" s="20">
        <v>345.02139001211839</v>
      </c>
      <c r="BP39" s="20">
        <v>18498.14714707114</v>
      </c>
      <c r="BQ39" s="20">
        <v>1570.933807671232</v>
      </c>
      <c r="BR39" s="20">
        <v>5652.7485970466969</v>
      </c>
      <c r="BS39" s="20" t="s">
        <v>42</v>
      </c>
      <c r="BT39" s="20">
        <v>12.206078509993874</v>
      </c>
      <c r="BU39" s="20">
        <v>195.93152952546211</v>
      </c>
      <c r="BV39" s="20">
        <v>0</v>
      </c>
      <c r="BW39" s="20">
        <v>1.8363392468871447</v>
      </c>
      <c r="BX39" s="20">
        <v>50.908037765106648</v>
      </c>
      <c r="BY39" s="147">
        <v>84.042194684545208</v>
      </c>
      <c r="BZ39" s="146">
        <v>7204.4624193562495</v>
      </c>
      <c r="CA39" s="20">
        <v>1668.6149707947397</v>
      </c>
      <c r="CB39" s="20">
        <v>233.23498219088958</v>
      </c>
      <c r="CC39" s="20">
        <v>14695.948492005253</v>
      </c>
      <c r="CD39" s="20">
        <v>1474.6304169871237</v>
      </c>
      <c r="CE39" s="20">
        <v>5364.6385931573495</v>
      </c>
      <c r="CF39" s="20">
        <v>4.5178541326665425</v>
      </c>
      <c r="CG39" s="20">
        <v>8.5591321095704984</v>
      </c>
      <c r="CH39" s="20">
        <v>115.1687120499536</v>
      </c>
      <c r="CI39" s="20">
        <v>3.3501533573153877</v>
      </c>
      <c r="CJ39" s="20">
        <v>49.254068189560016</v>
      </c>
      <c r="CK39" s="147">
        <v>72.37420761731552</v>
      </c>
      <c r="CL39" s="146">
        <v>7293.4369245130065</v>
      </c>
      <c r="CM39" s="20">
        <v>1716.3200193086757</v>
      </c>
      <c r="CN39" s="20">
        <v>345.02139001211839</v>
      </c>
      <c r="CO39" s="20">
        <v>18498.14714707114</v>
      </c>
      <c r="CP39" s="20">
        <v>1570.933807671232</v>
      </c>
      <c r="CQ39" s="20">
        <v>5652.7485970466969</v>
      </c>
      <c r="CR39" s="20">
        <v>4.5178541326665425</v>
      </c>
      <c r="CS39" s="20">
        <v>12.206078509993874</v>
      </c>
      <c r="CT39" s="20">
        <v>195.93152952546211</v>
      </c>
      <c r="CU39" s="20">
        <v>0</v>
      </c>
      <c r="CV39" s="20">
        <v>1.8363392468871447</v>
      </c>
      <c r="CW39" s="20">
        <v>50.908037765106648</v>
      </c>
      <c r="CX39" s="147">
        <v>84.042194684545208</v>
      </c>
    </row>
    <row r="40" spans="1:102">
      <c r="A40" s="7"/>
      <c r="B40" s="255">
        <v>38</v>
      </c>
      <c r="C40" s="263" t="s">
        <v>42</v>
      </c>
      <c r="D40" s="256">
        <v>1004</v>
      </c>
      <c r="E40" s="255">
        <v>1</v>
      </c>
      <c r="F40" s="256">
        <v>0</v>
      </c>
      <c r="G40" s="146">
        <f t="shared" si="6"/>
        <v>49.420755000000099</v>
      </c>
      <c r="H40" s="147">
        <v>1832.6465249999997</v>
      </c>
      <c r="I40" s="261" t="s">
        <v>42</v>
      </c>
      <c r="J40" s="180" t="s">
        <v>42</v>
      </c>
      <c r="K40" s="24">
        <v>0.42638888888888887</v>
      </c>
      <c r="L40" s="20" t="s">
        <v>42</v>
      </c>
      <c r="M40" s="20">
        <v>9.6</v>
      </c>
      <c r="N40" s="20">
        <v>9.6</v>
      </c>
      <c r="O40" s="20" t="s">
        <v>42</v>
      </c>
      <c r="P40" s="20">
        <v>6.86</v>
      </c>
      <c r="Q40" s="20">
        <v>6.86</v>
      </c>
      <c r="R40" s="20" t="s">
        <v>42</v>
      </c>
      <c r="S40" s="20" t="s">
        <v>42</v>
      </c>
      <c r="T40" s="20" t="s">
        <v>42</v>
      </c>
      <c r="U40" s="20" t="s">
        <v>42</v>
      </c>
      <c r="V40" s="147" t="s">
        <v>42</v>
      </c>
      <c r="W40" s="20" t="s">
        <v>42</v>
      </c>
      <c r="X40" s="20">
        <v>11.373533333333334</v>
      </c>
      <c r="Y40" s="20">
        <v>0.21886666666666876</v>
      </c>
      <c r="Z40" s="20" t="s">
        <v>42</v>
      </c>
      <c r="AA40" s="20">
        <v>6.0936166666666658</v>
      </c>
      <c r="AB40" s="20">
        <v>6.0936166666666658</v>
      </c>
      <c r="AC40" s="24">
        <v>0.39645333333333399</v>
      </c>
      <c r="AD40" s="20">
        <f t="shared" ref="AD40:AD46" si="7">X40-AA40</f>
        <v>5.2799166666666686</v>
      </c>
      <c r="AE40" s="20">
        <f t="shared" si="1"/>
        <v>5.2799166666666686</v>
      </c>
      <c r="AF40" s="20">
        <f t="shared" si="2"/>
        <v>0.45285523436181052</v>
      </c>
      <c r="AG40" s="20" t="s">
        <v>42</v>
      </c>
      <c r="AH40" s="233" t="s">
        <v>42</v>
      </c>
      <c r="AI40" s="234">
        <v>0.24304999999999999</v>
      </c>
      <c r="AJ40" s="234">
        <v>0.24304999999999999</v>
      </c>
      <c r="AK40" s="234">
        <v>1.4899999999999636E-3</v>
      </c>
      <c r="AL40" s="11" t="s">
        <v>42</v>
      </c>
      <c r="AM40" s="11">
        <v>7.3000001721084118E-3</v>
      </c>
      <c r="AN40" s="11" t="s">
        <v>42</v>
      </c>
      <c r="AO40" s="11">
        <v>7.0000002160668373E-3</v>
      </c>
      <c r="AP40" s="11" t="s">
        <v>42</v>
      </c>
      <c r="AQ40" s="11">
        <v>2.7300000190734863E-2</v>
      </c>
      <c r="AR40" s="11">
        <v>2.7300000190734863E-2</v>
      </c>
      <c r="AS40" s="17" t="s">
        <v>42</v>
      </c>
      <c r="AT40" s="20">
        <v>0.96850000000000003</v>
      </c>
      <c r="AU40" s="20">
        <v>0.96850000000000003</v>
      </c>
      <c r="AV40" s="53">
        <v>6.4000000000000203E-3</v>
      </c>
      <c r="AW40" s="20" t="s">
        <v>42</v>
      </c>
      <c r="AX40" s="17" t="s">
        <v>42</v>
      </c>
      <c r="AY40" s="20">
        <v>-110.07754225426804</v>
      </c>
      <c r="AZ40" s="20">
        <v>-110.07754225426804</v>
      </c>
      <c r="BA40" s="20" t="s">
        <v>42</v>
      </c>
      <c r="BB40" s="20">
        <v>-14.475346530695147</v>
      </c>
      <c r="BC40" s="20">
        <v>-14.475346530695147</v>
      </c>
      <c r="BD40" s="20" t="s">
        <v>42</v>
      </c>
      <c r="BE40" s="20">
        <f t="shared" ref="BE40:BE46" si="8">AY40-(8*BB40)</f>
        <v>5.7252299912931335</v>
      </c>
      <c r="BF40" s="196" t="s">
        <v>42</v>
      </c>
      <c r="BG40" s="58">
        <v>1.4690000000000001</v>
      </c>
      <c r="BH40" s="58">
        <v>1.4690000000000001</v>
      </c>
      <c r="BI40" s="20" t="s">
        <v>42</v>
      </c>
      <c r="BJ40" s="58">
        <v>0.19400000000000001</v>
      </c>
      <c r="BK40" s="58">
        <v>0.19400000000000001</v>
      </c>
      <c r="BL40" s="197">
        <f t="shared" si="4"/>
        <v>44.678200000000004</v>
      </c>
      <c r="BM40" s="146">
        <v>7568.8387774332605</v>
      </c>
      <c r="BN40" s="20">
        <v>1810.8107021444564</v>
      </c>
      <c r="BO40" s="20">
        <v>204.52456002029987</v>
      </c>
      <c r="BP40" s="20">
        <v>17210.752089521971</v>
      </c>
      <c r="BQ40" s="20">
        <v>1715.472773177727</v>
      </c>
      <c r="BR40" s="20">
        <v>5912.0558732807731</v>
      </c>
      <c r="BS40" s="20" t="s">
        <v>42</v>
      </c>
      <c r="BT40" s="20">
        <v>7.8222603665505446</v>
      </c>
      <c r="BU40" s="20">
        <v>13.693372477053829</v>
      </c>
      <c r="BV40" s="20">
        <v>127.96605518266068</v>
      </c>
      <c r="BW40" s="20">
        <v>15.717239711056374</v>
      </c>
      <c r="BX40" s="20">
        <v>56.266639476894909</v>
      </c>
      <c r="BY40" s="147">
        <v>81.990643530169564</v>
      </c>
      <c r="BZ40" s="146">
        <v>7568.8387774332605</v>
      </c>
      <c r="CA40" s="20">
        <v>1810.8107021444564</v>
      </c>
      <c r="CB40" s="20">
        <v>204.52456002029987</v>
      </c>
      <c r="CC40" s="20">
        <v>17210.752089521971</v>
      </c>
      <c r="CD40" s="20">
        <v>1715.472773177727</v>
      </c>
      <c r="CE40" s="20">
        <v>5912.0558732807731</v>
      </c>
      <c r="CF40" s="20">
        <v>7.8222603665505446</v>
      </c>
      <c r="CG40" s="20">
        <v>13.693372477053829</v>
      </c>
      <c r="CH40" s="20">
        <v>127.96605518266068</v>
      </c>
      <c r="CI40" s="20">
        <v>15.717239711056374</v>
      </c>
      <c r="CJ40" s="20">
        <v>56.266639476894909</v>
      </c>
      <c r="CK40" s="147">
        <v>81.990643530169564</v>
      </c>
      <c r="CL40" s="146">
        <v>7568.8387774332605</v>
      </c>
      <c r="CM40" s="20">
        <v>1810.8107021444564</v>
      </c>
      <c r="CN40" s="20">
        <v>204.52456002029987</v>
      </c>
      <c r="CO40" s="20">
        <v>17210.752089521971</v>
      </c>
      <c r="CP40" s="20">
        <v>1715.472773177727</v>
      </c>
      <c r="CQ40" s="20">
        <v>5912.0558732807731</v>
      </c>
      <c r="CR40" s="20">
        <v>7.8222603665505446</v>
      </c>
      <c r="CS40" s="20">
        <v>7.8222603665505446</v>
      </c>
      <c r="CT40" s="20">
        <v>13.693372477053829</v>
      </c>
      <c r="CU40" s="20">
        <v>127.96605518266068</v>
      </c>
      <c r="CV40" s="20">
        <v>15.717239711056374</v>
      </c>
      <c r="CW40" s="20">
        <v>56.266639476894909</v>
      </c>
      <c r="CX40" s="147">
        <v>81.990643530169564</v>
      </c>
    </row>
    <row r="41" spans="1:102">
      <c r="A41" s="7"/>
      <c r="B41" s="255">
        <v>39</v>
      </c>
      <c r="C41" s="263" t="s">
        <v>42</v>
      </c>
      <c r="D41" s="256">
        <v>1014</v>
      </c>
      <c r="E41" s="255">
        <v>1</v>
      </c>
      <c r="F41" s="256">
        <v>0</v>
      </c>
      <c r="G41" s="146">
        <f t="shared" si="6"/>
        <v>46.054135999999971</v>
      </c>
      <c r="H41" s="147">
        <v>1878.7006609999996</v>
      </c>
      <c r="I41" s="261">
        <v>1</v>
      </c>
      <c r="J41" s="180" t="s">
        <v>42</v>
      </c>
      <c r="K41" s="24">
        <v>0.4375</v>
      </c>
      <c r="L41" s="20" t="s">
        <v>42</v>
      </c>
      <c r="M41" s="20">
        <v>11.9</v>
      </c>
      <c r="N41" s="20">
        <v>11.9</v>
      </c>
      <c r="O41" s="20" t="s">
        <v>42</v>
      </c>
      <c r="P41" s="20">
        <v>6.48</v>
      </c>
      <c r="Q41" s="20">
        <v>6.48</v>
      </c>
      <c r="R41" s="20" t="s">
        <v>42</v>
      </c>
      <c r="S41" s="20" t="s">
        <v>42</v>
      </c>
      <c r="T41" s="20" t="s">
        <v>42</v>
      </c>
      <c r="U41" s="20" t="s">
        <v>42</v>
      </c>
      <c r="V41" s="147" t="s">
        <v>42</v>
      </c>
      <c r="W41" s="20" t="s">
        <v>42</v>
      </c>
      <c r="X41" s="20">
        <v>13.52051</v>
      </c>
      <c r="Y41" s="20">
        <v>0.21886666666666876</v>
      </c>
      <c r="Z41" s="20" t="s">
        <v>42</v>
      </c>
      <c r="AA41" s="20">
        <v>5.9666166666666669</v>
      </c>
      <c r="AB41" s="20">
        <v>5.9666166666666669</v>
      </c>
      <c r="AC41" s="89">
        <v>0.6836600000000006</v>
      </c>
      <c r="AD41" s="20">
        <f t="shared" si="7"/>
        <v>7.5538933333333329</v>
      </c>
      <c r="AE41" s="20">
        <f t="shared" si="1"/>
        <v>7.5538933333333329</v>
      </c>
      <c r="AF41" s="20">
        <f t="shared" si="2"/>
        <v>0.71783954570487374</v>
      </c>
      <c r="AG41" s="20" t="s">
        <v>42</v>
      </c>
      <c r="AH41" s="233" t="s">
        <v>42</v>
      </c>
      <c r="AI41" s="234">
        <v>0.24185000000000001</v>
      </c>
      <c r="AJ41" s="234">
        <v>0.24185000000000001</v>
      </c>
      <c r="AK41" s="234">
        <v>1.4899999999999636E-3</v>
      </c>
      <c r="AL41" s="11" t="s">
        <v>42</v>
      </c>
      <c r="AM41" s="11">
        <v>5.4135089740157127E-3</v>
      </c>
      <c r="AN41" s="11" t="s">
        <v>42</v>
      </c>
      <c r="AO41" s="11">
        <v>5.4000001400709152E-3</v>
      </c>
      <c r="AP41" s="11" t="s">
        <v>42</v>
      </c>
      <c r="AQ41" s="11">
        <v>2.8899999335408211E-2</v>
      </c>
      <c r="AR41" s="11">
        <v>2.8899999335408211E-2</v>
      </c>
      <c r="AS41" s="17" t="s">
        <v>42</v>
      </c>
      <c r="AT41" s="20">
        <v>1.1453</v>
      </c>
      <c r="AU41" s="20">
        <v>1.1453</v>
      </c>
      <c r="AV41" s="53">
        <v>9.3500000000000198E-3</v>
      </c>
      <c r="AW41" s="20" t="s">
        <v>42</v>
      </c>
      <c r="AX41" s="17" t="s">
        <v>42</v>
      </c>
      <c r="AY41" s="20">
        <v>-109.70620356272967</v>
      </c>
      <c r="AZ41" s="20">
        <v>-109.70620356272967</v>
      </c>
      <c r="BA41" s="20" t="s">
        <v>42</v>
      </c>
      <c r="BB41" s="20">
        <v>-14.437218157957298</v>
      </c>
      <c r="BC41" s="20">
        <v>-14.437218157957298</v>
      </c>
      <c r="BD41" s="20" t="s">
        <v>42</v>
      </c>
      <c r="BE41" s="20">
        <f t="shared" si="8"/>
        <v>5.7915417009287182</v>
      </c>
      <c r="BF41" s="196" t="s">
        <v>42</v>
      </c>
      <c r="BG41" s="58">
        <v>1.494</v>
      </c>
      <c r="BH41" s="58">
        <v>1.494</v>
      </c>
      <c r="BI41" s="20" t="s">
        <v>42</v>
      </c>
      <c r="BJ41" s="58">
        <v>0.19925999999999999</v>
      </c>
      <c r="BK41" s="58">
        <v>0.19925999999999999</v>
      </c>
      <c r="BL41" s="197">
        <f t="shared" si="4"/>
        <v>45.889578</v>
      </c>
      <c r="BM41" s="146" t="s">
        <v>42</v>
      </c>
      <c r="BN41" s="20" t="s">
        <v>42</v>
      </c>
      <c r="BO41" s="20" t="s">
        <v>42</v>
      </c>
      <c r="BP41" s="20" t="s">
        <v>42</v>
      </c>
      <c r="BQ41" s="20" t="s">
        <v>42</v>
      </c>
      <c r="BR41" s="20" t="s">
        <v>42</v>
      </c>
      <c r="BS41" s="20" t="s">
        <v>42</v>
      </c>
      <c r="BT41" s="20" t="s">
        <v>42</v>
      </c>
      <c r="BU41" s="20" t="s">
        <v>42</v>
      </c>
      <c r="BV41" s="20" t="s">
        <v>42</v>
      </c>
      <c r="BW41" s="20" t="s">
        <v>42</v>
      </c>
      <c r="BX41" s="20" t="s">
        <v>42</v>
      </c>
      <c r="BY41" s="147" t="s">
        <v>42</v>
      </c>
      <c r="BZ41" s="146" t="s">
        <v>42</v>
      </c>
      <c r="CA41" s="20" t="s">
        <v>42</v>
      </c>
      <c r="CB41" s="20" t="s">
        <v>42</v>
      </c>
      <c r="CC41" s="20" t="s">
        <v>42</v>
      </c>
      <c r="CD41" s="20" t="s">
        <v>42</v>
      </c>
      <c r="CE41" s="20" t="s">
        <v>42</v>
      </c>
      <c r="CF41" s="20" t="s">
        <v>42</v>
      </c>
      <c r="CG41" s="20" t="s">
        <v>42</v>
      </c>
      <c r="CH41" s="20" t="s">
        <v>42</v>
      </c>
      <c r="CI41" s="20" t="s">
        <v>42</v>
      </c>
      <c r="CJ41" s="20" t="s">
        <v>42</v>
      </c>
      <c r="CK41" s="147" t="s">
        <v>42</v>
      </c>
      <c r="CL41" s="146" t="s">
        <v>42</v>
      </c>
      <c r="CM41" s="20" t="s">
        <v>42</v>
      </c>
      <c r="CN41" s="20" t="s">
        <v>42</v>
      </c>
      <c r="CO41" s="20" t="s">
        <v>42</v>
      </c>
      <c r="CP41" s="20" t="s">
        <v>42</v>
      </c>
      <c r="CQ41" s="20" t="s">
        <v>42</v>
      </c>
      <c r="CR41" s="20" t="s">
        <v>42</v>
      </c>
      <c r="CS41" s="20" t="s">
        <v>42</v>
      </c>
      <c r="CT41" s="20" t="s">
        <v>42</v>
      </c>
      <c r="CU41" s="20" t="s">
        <v>42</v>
      </c>
      <c r="CV41" s="20" t="s">
        <v>42</v>
      </c>
      <c r="CW41" s="20" t="s">
        <v>42</v>
      </c>
      <c r="CX41" s="147" t="s">
        <v>42</v>
      </c>
    </row>
    <row r="42" spans="1:102">
      <c r="A42" s="7"/>
      <c r="B42" s="255">
        <v>40</v>
      </c>
      <c r="C42" s="263" t="s">
        <v>42</v>
      </c>
      <c r="D42" s="256">
        <v>1009</v>
      </c>
      <c r="E42" s="255">
        <v>1</v>
      </c>
      <c r="F42" s="256">
        <v>0</v>
      </c>
      <c r="G42" s="146">
        <f t="shared" si="6"/>
        <v>52.220266000000038</v>
      </c>
      <c r="H42" s="147">
        <v>1930.9209269999997</v>
      </c>
      <c r="I42" s="261" t="s">
        <v>42</v>
      </c>
      <c r="J42" s="180" t="s">
        <v>42</v>
      </c>
      <c r="K42" s="24">
        <v>0.4465277777777778</v>
      </c>
      <c r="L42" s="20" t="s">
        <v>42</v>
      </c>
      <c r="M42" s="20">
        <v>14.3</v>
      </c>
      <c r="N42" s="20">
        <v>14.3</v>
      </c>
      <c r="O42" s="20" t="s">
        <v>42</v>
      </c>
      <c r="P42" s="20">
        <v>6.94</v>
      </c>
      <c r="Q42" s="20">
        <v>6.94</v>
      </c>
      <c r="R42" s="20" t="s">
        <v>42</v>
      </c>
      <c r="S42" s="20" t="s">
        <v>42</v>
      </c>
      <c r="T42" s="20" t="s">
        <v>42</v>
      </c>
      <c r="U42" s="20" t="s">
        <v>42</v>
      </c>
      <c r="V42" s="147" t="s">
        <v>42</v>
      </c>
      <c r="W42" s="20" t="s">
        <v>42</v>
      </c>
      <c r="X42" s="20">
        <v>14.99051</v>
      </c>
      <c r="Y42" s="20">
        <v>0.21886666666666876</v>
      </c>
      <c r="Z42" s="20" t="s">
        <v>42</v>
      </c>
      <c r="AA42" s="20">
        <v>6.1776166666666672</v>
      </c>
      <c r="AB42" s="20">
        <v>6.1776166666666672</v>
      </c>
      <c r="AC42" s="89">
        <v>0.6836600000000006</v>
      </c>
      <c r="AD42" s="20">
        <f t="shared" si="7"/>
        <v>8.8128933333333332</v>
      </c>
      <c r="AE42" s="20">
        <f t="shared" si="1"/>
        <v>8.8128933333333332</v>
      </c>
      <c r="AF42" s="20">
        <f t="shared" si="2"/>
        <v>0.71783954570487374</v>
      </c>
      <c r="AG42" s="20" t="s">
        <v>42</v>
      </c>
      <c r="AH42" s="233" t="s">
        <v>42</v>
      </c>
      <c r="AI42" s="234">
        <v>0.26865</v>
      </c>
      <c r="AJ42" s="234">
        <v>0.26865</v>
      </c>
      <c r="AK42" s="234">
        <v>1.4899999999999636E-3</v>
      </c>
      <c r="AL42" s="11" t="s">
        <v>42</v>
      </c>
      <c r="AM42" s="11">
        <v>1.2212920002639294E-2</v>
      </c>
      <c r="AN42" s="11" t="s">
        <v>42</v>
      </c>
      <c r="AO42" s="11">
        <v>4.999999888241291E-3</v>
      </c>
      <c r="AP42" s="11" t="s">
        <v>42</v>
      </c>
      <c r="AQ42" s="11">
        <v>3.1800001859664917E-2</v>
      </c>
      <c r="AR42" s="11">
        <v>3.1800001859664917E-2</v>
      </c>
      <c r="AS42" s="17" t="s">
        <v>42</v>
      </c>
      <c r="AT42" s="20">
        <v>1.1527000000000001</v>
      </c>
      <c r="AU42" s="20">
        <v>1.1527000000000001</v>
      </c>
      <c r="AV42" s="53">
        <v>9.3500000000000198E-3</v>
      </c>
      <c r="AW42" s="20" t="s">
        <v>42</v>
      </c>
      <c r="AX42" s="17" t="s">
        <v>42</v>
      </c>
      <c r="AY42" s="20">
        <v>-109.88903238500704</v>
      </c>
      <c r="AZ42" s="20">
        <v>-109.88903238500704</v>
      </c>
      <c r="BA42" s="20" t="s">
        <v>42</v>
      </c>
      <c r="BB42" s="20">
        <v>-14.410226624434769</v>
      </c>
      <c r="BC42" s="20">
        <v>-14.410226624434769</v>
      </c>
      <c r="BD42" s="20" t="s">
        <v>42</v>
      </c>
      <c r="BE42" s="20">
        <f t="shared" si="8"/>
        <v>5.3927806104711067</v>
      </c>
      <c r="BF42" s="196" t="s">
        <v>42</v>
      </c>
      <c r="BG42" s="58">
        <v>1.498</v>
      </c>
      <c r="BH42" s="58">
        <v>1.498</v>
      </c>
      <c r="BI42" s="20" t="s">
        <v>42</v>
      </c>
      <c r="BJ42" s="58">
        <v>0.18668999999999999</v>
      </c>
      <c r="BK42" s="58">
        <v>0.18668999999999999</v>
      </c>
      <c r="BL42" s="197">
        <f t="shared" si="4"/>
        <v>42.994706999999998</v>
      </c>
      <c r="BM42" s="146" t="s">
        <v>42</v>
      </c>
      <c r="BN42" s="20" t="s">
        <v>42</v>
      </c>
      <c r="BO42" s="20" t="s">
        <v>42</v>
      </c>
      <c r="BP42" s="20" t="s">
        <v>42</v>
      </c>
      <c r="BQ42" s="20" t="s">
        <v>42</v>
      </c>
      <c r="BR42" s="20" t="s">
        <v>42</v>
      </c>
      <c r="BS42" s="20" t="s">
        <v>42</v>
      </c>
      <c r="BT42" s="20" t="s">
        <v>42</v>
      </c>
      <c r="BU42" s="20" t="s">
        <v>42</v>
      </c>
      <c r="BV42" s="20" t="s">
        <v>42</v>
      </c>
      <c r="BW42" s="20" t="s">
        <v>42</v>
      </c>
      <c r="BX42" s="20" t="s">
        <v>42</v>
      </c>
      <c r="BY42" s="147" t="s">
        <v>42</v>
      </c>
      <c r="BZ42" s="146">
        <v>8039.974030158236</v>
      </c>
      <c r="CA42" s="20">
        <v>1900.5730855679008</v>
      </c>
      <c r="CB42" s="20">
        <v>194.4024586220597</v>
      </c>
      <c r="CC42" s="20">
        <v>19022.742137382935</v>
      </c>
      <c r="CD42" s="20">
        <v>1867.3389061745468</v>
      </c>
      <c r="CE42" s="20">
        <v>6290.2970837109278</v>
      </c>
      <c r="CF42" s="20">
        <v>5.9486261186095577</v>
      </c>
      <c r="CG42" s="20">
        <v>9.3078373267453625</v>
      </c>
      <c r="CH42" s="20">
        <v>130.86872981099646</v>
      </c>
      <c r="CI42" s="20">
        <v>3.8960884822785617</v>
      </c>
      <c r="CJ42" s="20">
        <v>60.98310882014534</v>
      </c>
      <c r="CK42" s="147">
        <v>92.719486947264073</v>
      </c>
      <c r="CL42" s="146">
        <v>8039.974030158236</v>
      </c>
      <c r="CM42" s="20">
        <v>1900.5730855679008</v>
      </c>
      <c r="CN42" s="20">
        <v>194.4024586220597</v>
      </c>
      <c r="CO42" s="20">
        <v>19022.742137382935</v>
      </c>
      <c r="CP42" s="20">
        <v>1867.3389061745468</v>
      </c>
      <c r="CQ42" s="20">
        <v>6290.2970837109278</v>
      </c>
      <c r="CR42" s="20">
        <v>5.9486261186095577</v>
      </c>
      <c r="CS42" s="20">
        <v>5.9486261186095577</v>
      </c>
      <c r="CT42" s="20">
        <v>9.3078373267453625</v>
      </c>
      <c r="CU42" s="20">
        <v>130.86872981099646</v>
      </c>
      <c r="CV42" s="20">
        <v>3.8960884822785617</v>
      </c>
      <c r="CW42" s="20">
        <v>60.98310882014534</v>
      </c>
      <c r="CX42" s="147">
        <v>92.719486947264073</v>
      </c>
    </row>
    <row r="43" spans="1:102">
      <c r="A43" s="7"/>
      <c r="B43" s="255">
        <v>41</v>
      </c>
      <c r="C43" s="263" t="s">
        <v>42</v>
      </c>
      <c r="D43" s="256">
        <v>1012</v>
      </c>
      <c r="E43" s="255">
        <v>1</v>
      </c>
      <c r="F43" s="256">
        <v>0</v>
      </c>
      <c r="G43" s="146">
        <f t="shared" si="6"/>
        <v>50.345199999999977</v>
      </c>
      <c r="H43" s="147">
        <v>1981.2661269999996</v>
      </c>
      <c r="I43" s="261">
        <v>1</v>
      </c>
      <c r="J43" s="180" t="s">
        <v>42</v>
      </c>
      <c r="K43" s="24">
        <v>0.45763888888888887</v>
      </c>
      <c r="L43" s="20" t="s">
        <v>42</v>
      </c>
      <c r="M43" s="20">
        <v>10.7</v>
      </c>
      <c r="N43" s="20">
        <v>10.7</v>
      </c>
      <c r="O43" s="20" t="s">
        <v>42</v>
      </c>
      <c r="P43" s="20">
        <v>6.45</v>
      </c>
      <c r="Q43" s="20">
        <v>6.45</v>
      </c>
      <c r="R43" s="20" t="s">
        <v>42</v>
      </c>
      <c r="S43" s="20" t="s">
        <v>42</v>
      </c>
      <c r="T43" s="20" t="s">
        <v>42</v>
      </c>
      <c r="U43" s="20" t="s">
        <v>42</v>
      </c>
      <c r="V43" s="147" t="s">
        <v>42</v>
      </c>
      <c r="W43" s="20" t="s">
        <v>42</v>
      </c>
      <c r="X43" s="20">
        <v>14.070510000000001</v>
      </c>
      <c r="Y43" s="20">
        <v>0.21886666666666876</v>
      </c>
      <c r="Z43" s="20" t="s">
        <v>42</v>
      </c>
      <c r="AA43" s="20">
        <v>6.6016166666666667</v>
      </c>
      <c r="AB43" s="20">
        <v>6.6016166666666667</v>
      </c>
      <c r="AC43" s="89">
        <v>0.6836600000000006</v>
      </c>
      <c r="AD43" s="20">
        <f t="shared" si="7"/>
        <v>7.4688933333333338</v>
      </c>
      <c r="AE43" s="20">
        <f t="shared" si="1"/>
        <v>7.4688933333333338</v>
      </c>
      <c r="AF43" s="20">
        <f t="shared" si="2"/>
        <v>0.71783954570487374</v>
      </c>
      <c r="AG43" s="20" t="s">
        <v>42</v>
      </c>
      <c r="AH43" s="233" t="s">
        <v>42</v>
      </c>
      <c r="AI43" s="234">
        <v>0.23144999999999999</v>
      </c>
      <c r="AJ43" s="234">
        <v>0.23144999999999999</v>
      </c>
      <c r="AK43" s="234">
        <v>1.4899999999999636E-3</v>
      </c>
      <c r="AL43" s="11" t="s">
        <v>42</v>
      </c>
      <c r="AM43" s="11">
        <v>4.9093849956989288E-3</v>
      </c>
      <c r="AN43" s="11" t="s">
        <v>42</v>
      </c>
      <c r="AO43" s="11">
        <v>3.1999999191612005E-3</v>
      </c>
      <c r="AP43" s="11" t="s">
        <v>42</v>
      </c>
      <c r="AQ43" s="11">
        <v>3.0300000682473183E-2</v>
      </c>
      <c r="AR43" s="11">
        <v>3.0300000682473183E-2</v>
      </c>
      <c r="AS43" s="17" t="s">
        <v>42</v>
      </c>
      <c r="AT43" s="20">
        <v>1.1786000000000001</v>
      </c>
      <c r="AU43" s="20">
        <v>1.1786000000000001</v>
      </c>
      <c r="AV43" s="53">
        <v>9.3500000000000198E-3</v>
      </c>
      <c r="AW43" s="20" t="s">
        <v>42</v>
      </c>
      <c r="AX43" s="17" t="s">
        <v>42</v>
      </c>
      <c r="AY43" s="20">
        <v>-109.69238645236386</v>
      </c>
      <c r="AZ43" s="20">
        <v>-109.69238645236386</v>
      </c>
      <c r="BA43" s="20" t="s">
        <v>42</v>
      </c>
      <c r="BB43" s="20">
        <v>-14.419700262669227</v>
      </c>
      <c r="BC43" s="20">
        <v>-14.419700262669227</v>
      </c>
      <c r="BD43" s="20" t="s">
        <v>42</v>
      </c>
      <c r="BE43" s="20">
        <f t="shared" si="8"/>
        <v>5.6652156489899568</v>
      </c>
      <c r="BF43" s="196" t="s">
        <v>42</v>
      </c>
      <c r="BG43" s="58">
        <v>1.5</v>
      </c>
      <c r="BH43" s="58">
        <v>1.5</v>
      </c>
      <c r="BI43" s="20" t="s">
        <v>42</v>
      </c>
      <c r="BJ43" s="58">
        <v>0.18478</v>
      </c>
      <c r="BK43" s="58">
        <v>0.18478</v>
      </c>
      <c r="BL43" s="197">
        <f t="shared" si="4"/>
        <v>42.554834</v>
      </c>
      <c r="BM43" s="146" t="s">
        <v>42</v>
      </c>
      <c r="BN43" s="20" t="s">
        <v>42</v>
      </c>
      <c r="BO43" s="20" t="s">
        <v>42</v>
      </c>
      <c r="BP43" s="20" t="s">
        <v>42</v>
      </c>
      <c r="BQ43" s="20" t="s">
        <v>42</v>
      </c>
      <c r="BR43" s="20" t="s">
        <v>42</v>
      </c>
      <c r="BS43" s="20" t="s">
        <v>42</v>
      </c>
      <c r="BT43" s="20" t="s">
        <v>42</v>
      </c>
      <c r="BU43" s="20" t="s">
        <v>42</v>
      </c>
      <c r="BV43" s="20" t="s">
        <v>42</v>
      </c>
      <c r="BW43" s="20" t="s">
        <v>42</v>
      </c>
      <c r="BX43" s="20" t="s">
        <v>42</v>
      </c>
      <c r="BY43" s="147" t="s">
        <v>42</v>
      </c>
      <c r="BZ43" s="146">
        <v>8025.6621323357231</v>
      </c>
      <c r="CA43" s="20">
        <v>1948.2238621235845</v>
      </c>
      <c r="CB43" s="20">
        <v>279.6361038327708</v>
      </c>
      <c r="CC43" s="20">
        <v>17833.673664249261</v>
      </c>
      <c r="CD43" s="20">
        <v>1773.5008791663674</v>
      </c>
      <c r="CE43" s="20">
        <v>6430.7398226170972</v>
      </c>
      <c r="CF43" s="20">
        <v>5.3015669937086258</v>
      </c>
      <c r="CG43" s="20">
        <v>9.1024553121023022</v>
      </c>
      <c r="CH43" s="20">
        <v>140.22116876221571</v>
      </c>
      <c r="CI43" s="20">
        <v>3.7241156243327076</v>
      </c>
      <c r="CJ43" s="20">
        <v>61.134301909386714</v>
      </c>
      <c r="CK43" s="147">
        <v>89.727623863491061</v>
      </c>
      <c r="CL43" s="146">
        <v>8025.6621323357231</v>
      </c>
      <c r="CM43" s="20">
        <v>1948.2238621235845</v>
      </c>
      <c r="CN43" s="20">
        <v>279.6361038327708</v>
      </c>
      <c r="CO43" s="20">
        <v>17833.673664249261</v>
      </c>
      <c r="CP43" s="20">
        <v>1773.5008791663674</v>
      </c>
      <c r="CQ43" s="20">
        <v>6430.7398226170972</v>
      </c>
      <c r="CR43" s="20">
        <v>5.3015669937086258</v>
      </c>
      <c r="CS43" s="20">
        <v>5.3015669937086258</v>
      </c>
      <c r="CT43" s="20">
        <v>9.1024553121023022</v>
      </c>
      <c r="CU43" s="20">
        <v>140.22116876221571</v>
      </c>
      <c r="CV43" s="20">
        <v>3.7241156243327076</v>
      </c>
      <c r="CW43" s="20">
        <v>61.134301909386714</v>
      </c>
      <c r="CX43" s="147">
        <v>89.727623863491061</v>
      </c>
    </row>
    <row r="44" spans="1:102">
      <c r="A44" s="7"/>
      <c r="B44" s="255">
        <v>42</v>
      </c>
      <c r="C44" s="263" t="s">
        <v>42</v>
      </c>
      <c r="D44" s="256">
        <v>1017</v>
      </c>
      <c r="E44" s="255">
        <v>1</v>
      </c>
      <c r="F44" s="256">
        <v>0</v>
      </c>
      <c r="G44" s="146">
        <f t="shared" si="6"/>
        <v>54.760121000000026</v>
      </c>
      <c r="H44" s="147">
        <v>2036.0262479999997</v>
      </c>
      <c r="I44" s="261">
        <v>2</v>
      </c>
      <c r="J44" s="180" t="s">
        <v>42</v>
      </c>
      <c r="K44" s="24">
        <v>0.4680555555555555</v>
      </c>
      <c r="L44" s="20" t="s">
        <v>42</v>
      </c>
      <c r="M44" s="20">
        <v>10.6</v>
      </c>
      <c r="N44" s="20">
        <v>10.6</v>
      </c>
      <c r="O44" s="20" t="s">
        <v>42</v>
      </c>
      <c r="P44" s="20">
        <v>6.45</v>
      </c>
      <c r="Q44" s="20">
        <v>6.45</v>
      </c>
      <c r="R44" s="20" t="s">
        <v>42</v>
      </c>
      <c r="S44" s="20" t="s">
        <v>42</v>
      </c>
      <c r="T44" s="20" t="s">
        <v>42</v>
      </c>
      <c r="U44" s="20" t="s">
        <v>42</v>
      </c>
      <c r="V44" s="147" t="s">
        <v>42</v>
      </c>
      <c r="W44" s="20" t="s">
        <v>42</v>
      </c>
      <c r="X44" s="20">
        <v>13.650510000000001</v>
      </c>
      <c r="Y44" s="20">
        <v>0.21886666666666876</v>
      </c>
      <c r="Z44" s="20" t="s">
        <v>42</v>
      </c>
      <c r="AA44" s="20">
        <v>6.4626166666666673</v>
      </c>
      <c r="AB44" s="20">
        <v>6.4626166666666673</v>
      </c>
      <c r="AC44" s="89">
        <v>0.6836600000000006</v>
      </c>
      <c r="AD44" s="20">
        <f t="shared" si="7"/>
        <v>7.1878933333333332</v>
      </c>
      <c r="AE44" s="20">
        <f t="shared" si="1"/>
        <v>7.1878933333333332</v>
      </c>
      <c r="AF44" s="20">
        <f t="shared" si="2"/>
        <v>0.71783954570487374</v>
      </c>
      <c r="AG44" s="20" t="s">
        <v>42</v>
      </c>
      <c r="AH44" s="233" t="s">
        <v>42</v>
      </c>
      <c r="AI44" s="234">
        <v>0.21905000000000002</v>
      </c>
      <c r="AJ44" s="234">
        <v>0.21905000000000002</v>
      </c>
      <c r="AK44" s="234">
        <v>1.4899999999999636E-3</v>
      </c>
      <c r="AL44" s="11" t="s">
        <v>42</v>
      </c>
      <c r="AM44" s="11">
        <v>5.4135089740157127E-3</v>
      </c>
      <c r="AN44" s="11" t="s">
        <v>42</v>
      </c>
      <c r="AO44" s="11">
        <v>1.9999999494757503E-4</v>
      </c>
      <c r="AP44" s="11" t="s">
        <v>42</v>
      </c>
      <c r="AQ44" s="11">
        <v>3.319999948143959E-2</v>
      </c>
      <c r="AR44" s="11">
        <v>3.319999948143959E-2</v>
      </c>
      <c r="AS44" s="17" t="s">
        <v>42</v>
      </c>
      <c r="AT44" s="20">
        <v>1.1927000000000001</v>
      </c>
      <c r="AU44" s="20">
        <v>1.1927000000000001</v>
      </c>
      <c r="AV44" s="53">
        <v>9.3500000000000198E-3</v>
      </c>
      <c r="AW44" s="20" t="s">
        <v>42</v>
      </c>
      <c r="AX44" s="17" t="s">
        <v>42</v>
      </c>
      <c r="AY44" s="20">
        <v>-110.4701906990319</v>
      </c>
      <c r="AZ44" s="20">
        <v>-110.4701906990319</v>
      </c>
      <c r="BA44" s="20" t="s">
        <v>42</v>
      </c>
      <c r="BB44" s="20">
        <v>-14.607654763755223</v>
      </c>
      <c r="BC44" s="20">
        <v>-14.607654763755223</v>
      </c>
      <c r="BD44" s="20" t="s">
        <v>42</v>
      </c>
      <c r="BE44" s="20">
        <f t="shared" si="8"/>
        <v>6.3910474110098789</v>
      </c>
      <c r="BF44" s="196" t="s">
        <v>42</v>
      </c>
      <c r="BG44" s="58">
        <v>1.504</v>
      </c>
      <c r="BH44" s="58">
        <v>1.504</v>
      </c>
      <c r="BI44" s="20" t="s">
        <v>42</v>
      </c>
      <c r="BJ44" s="58">
        <v>0.17365</v>
      </c>
      <c r="BK44" s="58">
        <v>0.17365</v>
      </c>
      <c r="BL44" s="197">
        <f t="shared" si="4"/>
        <v>39.991594999999997</v>
      </c>
      <c r="BM44" s="146" t="s">
        <v>42</v>
      </c>
      <c r="BN44" s="20" t="s">
        <v>42</v>
      </c>
      <c r="BO44" s="20" t="s">
        <v>42</v>
      </c>
      <c r="BP44" s="20" t="s">
        <v>42</v>
      </c>
      <c r="BQ44" s="20" t="s">
        <v>42</v>
      </c>
      <c r="BR44" s="20" t="s">
        <v>42</v>
      </c>
      <c r="BS44" s="20" t="s">
        <v>42</v>
      </c>
      <c r="BT44" s="20" t="s">
        <v>42</v>
      </c>
      <c r="BU44" s="20" t="s">
        <v>42</v>
      </c>
      <c r="BV44" s="20" t="s">
        <v>42</v>
      </c>
      <c r="BW44" s="20" t="s">
        <v>42</v>
      </c>
      <c r="BX44" s="20" t="s">
        <v>42</v>
      </c>
      <c r="BY44" s="147" t="s">
        <v>42</v>
      </c>
      <c r="BZ44" s="146">
        <v>7843.4410843460091</v>
      </c>
      <c r="CA44" s="20">
        <v>1945.9972059365123</v>
      </c>
      <c r="CB44" s="20">
        <v>197.49694946552046</v>
      </c>
      <c r="CC44" s="20">
        <v>18076.695345428157</v>
      </c>
      <c r="CD44" s="20">
        <v>1805.5584594577981</v>
      </c>
      <c r="CE44" s="20">
        <v>6463.7274177285999</v>
      </c>
      <c r="CF44" s="20">
        <v>5.3369517226209204</v>
      </c>
      <c r="CG44" s="20">
        <v>11.203211364763799</v>
      </c>
      <c r="CH44" s="20">
        <v>137.53438648314659</v>
      </c>
      <c r="CI44" s="20">
        <v>2.0520678660726399</v>
      </c>
      <c r="CJ44" s="20">
        <v>63.128188224920471</v>
      </c>
      <c r="CK44" s="147">
        <v>99.700580685441551</v>
      </c>
      <c r="CL44" s="146">
        <v>7843.4410843460091</v>
      </c>
      <c r="CM44" s="20">
        <v>1945.9972059365123</v>
      </c>
      <c r="CN44" s="20">
        <v>197.49694946552046</v>
      </c>
      <c r="CO44" s="20">
        <v>18076.695345428157</v>
      </c>
      <c r="CP44" s="20">
        <v>1805.5584594577981</v>
      </c>
      <c r="CQ44" s="20">
        <v>6463.7274177285999</v>
      </c>
      <c r="CR44" s="20">
        <v>5.3369517226209204</v>
      </c>
      <c r="CS44" s="20">
        <v>5.3369517226209204</v>
      </c>
      <c r="CT44" s="20">
        <v>11.203211364763799</v>
      </c>
      <c r="CU44" s="20">
        <v>137.53438648314659</v>
      </c>
      <c r="CV44" s="20">
        <v>2.0520678660726399</v>
      </c>
      <c r="CW44" s="20">
        <v>63.128188224920471</v>
      </c>
      <c r="CX44" s="147">
        <v>99.700580685441551</v>
      </c>
    </row>
    <row r="45" spans="1:102">
      <c r="A45" s="7"/>
      <c r="B45" s="255">
        <v>43</v>
      </c>
      <c r="C45" s="263" t="s">
        <v>42</v>
      </c>
      <c r="D45" s="256">
        <v>1010</v>
      </c>
      <c r="E45" s="255">
        <v>1</v>
      </c>
      <c r="F45" s="256">
        <v>0</v>
      </c>
      <c r="G45" s="146">
        <f t="shared" si="6"/>
        <v>57.427012999999988</v>
      </c>
      <c r="H45" s="147">
        <v>2093.4532609999997</v>
      </c>
      <c r="I45" s="261">
        <v>2</v>
      </c>
      <c r="J45" s="180" t="s">
        <v>42</v>
      </c>
      <c r="K45" s="24">
        <v>0.4826388888888889</v>
      </c>
      <c r="L45" s="20" t="s">
        <v>42</v>
      </c>
      <c r="M45" s="20">
        <v>14.6</v>
      </c>
      <c r="N45" s="20">
        <v>14.6</v>
      </c>
      <c r="O45" s="20" t="s">
        <v>42</v>
      </c>
      <c r="P45" s="20">
        <v>6.93</v>
      </c>
      <c r="Q45" s="20">
        <v>6.93</v>
      </c>
      <c r="R45" s="20" t="s">
        <v>42</v>
      </c>
      <c r="S45" s="20" t="s">
        <v>42</v>
      </c>
      <c r="T45" s="20" t="s">
        <v>42</v>
      </c>
      <c r="U45" s="20" t="s">
        <v>42</v>
      </c>
      <c r="V45" s="147" t="s">
        <v>42</v>
      </c>
      <c r="W45" s="20" t="s">
        <v>42</v>
      </c>
      <c r="X45" s="20">
        <v>13.53051</v>
      </c>
      <c r="Y45" s="20">
        <v>0.21886666666666876</v>
      </c>
      <c r="Z45" s="20" t="s">
        <v>42</v>
      </c>
      <c r="AA45" s="20">
        <v>8.0726166666666668</v>
      </c>
      <c r="AB45" s="20">
        <v>8.0726166666666668</v>
      </c>
      <c r="AC45" s="89">
        <v>0.6836600000000006</v>
      </c>
      <c r="AD45" s="20">
        <f t="shared" si="7"/>
        <v>5.4578933333333328</v>
      </c>
      <c r="AE45" s="20">
        <f t="shared" si="1"/>
        <v>5.4578933333333328</v>
      </c>
      <c r="AF45" s="20">
        <f t="shared" si="2"/>
        <v>0.71783954570487374</v>
      </c>
      <c r="AG45" s="20" t="s">
        <v>42</v>
      </c>
      <c r="AH45" s="233" t="s">
        <v>42</v>
      </c>
      <c r="AI45" s="234">
        <v>0.26345000000000002</v>
      </c>
      <c r="AJ45" s="234">
        <v>0.26345000000000002</v>
      </c>
      <c r="AK45" s="234">
        <v>1.4899999999999636E-3</v>
      </c>
      <c r="AL45" s="11" t="s">
        <v>42</v>
      </c>
      <c r="AM45" s="11">
        <v>0.10062199831008911</v>
      </c>
      <c r="AN45" s="11" t="s">
        <v>42</v>
      </c>
      <c r="AO45" s="11">
        <v>3.599999938160181E-3</v>
      </c>
      <c r="AP45" s="11" t="s">
        <v>42</v>
      </c>
      <c r="AQ45" s="11">
        <v>3.4299999475479126E-2</v>
      </c>
      <c r="AR45" s="11">
        <v>3.4299999475479126E-2</v>
      </c>
      <c r="AS45" s="17" t="s">
        <v>42</v>
      </c>
      <c r="AT45" s="20">
        <v>1.2198</v>
      </c>
      <c r="AU45" s="20">
        <v>1.2198</v>
      </c>
      <c r="AV45" s="53">
        <v>9.3500000000000198E-3</v>
      </c>
      <c r="AW45" s="20" t="s">
        <v>42</v>
      </c>
      <c r="AX45" s="17" t="s">
        <v>42</v>
      </c>
      <c r="AY45" s="20">
        <v>-110.42791635000556</v>
      </c>
      <c r="AZ45" s="20">
        <v>-110.42791635000556</v>
      </c>
      <c r="BA45" s="20" t="s">
        <v>42</v>
      </c>
      <c r="BB45" s="20">
        <v>-14.577495067618484</v>
      </c>
      <c r="BC45" s="20">
        <v>-14.577495067618484</v>
      </c>
      <c r="BD45" s="20" t="s">
        <v>42</v>
      </c>
      <c r="BE45" s="20">
        <f t="shared" si="8"/>
        <v>6.1920441909423118</v>
      </c>
      <c r="BF45" s="196" t="s">
        <v>42</v>
      </c>
      <c r="BG45" s="58">
        <v>1.522</v>
      </c>
      <c r="BH45" s="58">
        <v>1.522</v>
      </c>
      <c r="BI45" s="20" t="s">
        <v>42</v>
      </c>
      <c r="BJ45" s="58">
        <v>0.15287000000000001</v>
      </c>
      <c r="BK45" s="58">
        <v>0.15287000000000001</v>
      </c>
      <c r="BL45" s="197">
        <f t="shared" si="4"/>
        <v>35.205961000000002</v>
      </c>
      <c r="BM45" s="146" t="s">
        <v>42</v>
      </c>
      <c r="BN45" s="20" t="s">
        <v>42</v>
      </c>
      <c r="BO45" s="20" t="s">
        <v>42</v>
      </c>
      <c r="BP45" s="20" t="s">
        <v>42</v>
      </c>
      <c r="BQ45" s="20" t="s">
        <v>42</v>
      </c>
      <c r="BR45" s="20" t="s">
        <v>42</v>
      </c>
      <c r="BS45" s="20" t="s">
        <v>42</v>
      </c>
      <c r="BT45" s="20" t="s">
        <v>42</v>
      </c>
      <c r="BU45" s="20" t="s">
        <v>42</v>
      </c>
      <c r="BV45" s="20" t="s">
        <v>42</v>
      </c>
      <c r="BW45" s="20" t="s">
        <v>42</v>
      </c>
      <c r="BX45" s="20" t="s">
        <v>42</v>
      </c>
      <c r="BY45" s="147" t="s">
        <v>42</v>
      </c>
      <c r="BZ45" s="146">
        <v>8530.4534515400173</v>
      </c>
      <c r="CA45" s="20">
        <v>2558.3453054540823</v>
      </c>
      <c r="CB45" s="20">
        <v>187.04737107352082</v>
      </c>
      <c r="CC45" s="20">
        <v>18040.707567222336</v>
      </c>
      <c r="CD45" s="20">
        <v>2270.2431143961003</v>
      </c>
      <c r="CE45" s="20">
        <v>8309.6620563699635</v>
      </c>
      <c r="CF45" s="20">
        <v>5.4984822675782583</v>
      </c>
      <c r="CG45" s="20">
        <v>11.163834975695316</v>
      </c>
      <c r="CH45" s="20">
        <v>107.63765727840594</v>
      </c>
      <c r="CI45" s="20">
        <v>3.9285839073198252</v>
      </c>
      <c r="CJ45" s="20">
        <v>86.681632243081154</v>
      </c>
      <c r="CK45" s="147">
        <v>139.14706772812315</v>
      </c>
      <c r="CL45" s="146">
        <v>8530.4534515400173</v>
      </c>
      <c r="CM45" s="20">
        <v>2558.3453054540823</v>
      </c>
      <c r="CN45" s="20">
        <v>187.04737107352082</v>
      </c>
      <c r="CO45" s="20">
        <v>18040.707567222336</v>
      </c>
      <c r="CP45" s="20">
        <v>2270.2431143961003</v>
      </c>
      <c r="CQ45" s="20">
        <v>8309.6620563699635</v>
      </c>
      <c r="CR45" s="20">
        <v>5.4984822675782583</v>
      </c>
      <c r="CS45" s="20">
        <v>5.4984822675782583</v>
      </c>
      <c r="CT45" s="20">
        <v>11.163834975695316</v>
      </c>
      <c r="CU45" s="20">
        <v>107.63765727840594</v>
      </c>
      <c r="CV45" s="20">
        <v>3.9285839073198252</v>
      </c>
      <c r="CW45" s="20">
        <v>86.681632243081154</v>
      </c>
      <c r="CX45" s="147">
        <v>139.14706772812315</v>
      </c>
    </row>
    <row r="46" spans="1:102">
      <c r="A46" s="7"/>
      <c r="B46" s="255">
        <v>44</v>
      </c>
      <c r="C46" s="263" t="s">
        <v>42</v>
      </c>
      <c r="D46" s="256">
        <v>1016</v>
      </c>
      <c r="E46" s="255">
        <v>1</v>
      </c>
      <c r="F46" s="256">
        <v>0</v>
      </c>
      <c r="G46" s="146">
        <f t="shared" si="6"/>
        <v>31.004367000000002</v>
      </c>
      <c r="H46" s="147">
        <v>2124.4576279999997</v>
      </c>
      <c r="I46" s="261" t="s">
        <v>42</v>
      </c>
      <c r="J46" s="180" t="s">
        <v>42</v>
      </c>
      <c r="K46" s="24">
        <v>0.4909722222222222</v>
      </c>
      <c r="L46" s="24" t="s">
        <v>42</v>
      </c>
      <c r="M46" s="24">
        <v>10.1</v>
      </c>
      <c r="N46" s="24">
        <v>10.1</v>
      </c>
      <c r="O46" s="24" t="s">
        <v>42</v>
      </c>
      <c r="P46" s="24">
        <v>5.97</v>
      </c>
      <c r="Q46" s="24">
        <v>5.97</v>
      </c>
      <c r="R46" s="24" t="s">
        <v>42</v>
      </c>
      <c r="S46" s="24" t="s">
        <v>42</v>
      </c>
      <c r="T46" s="24" t="s">
        <v>42</v>
      </c>
      <c r="U46" s="24" t="s">
        <v>42</v>
      </c>
      <c r="V46" s="202" t="s">
        <v>42</v>
      </c>
      <c r="W46" s="24" t="s">
        <v>42</v>
      </c>
      <c r="X46" s="24">
        <v>12.810510000000001</v>
      </c>
      <c r="Y46" s="20">
        <v>0.21886666666666876</v>
      </c>
      <c r="Z46" s="24" t="s">
        <v>42</v>
      </c>
      <c r="AA46" s="24">
        <v>9.5186166666666665</v>
      </c>
      <c r="AB46" s="24">
        <v>9.5186166666666665</v>
      </c>
      <c r="AC46" s="89">
        <v>0.6836600000000006</v>
      </c>
      <c r="AD46" s="20">
        <f t="shared" si="7"/>
        <v>3.2918933333333342</v>
      </c>
      <c r="AE46" s="20">
        <f t="shared" si="1"/>
        <v>3.2918933333333342</v>
      </c>
      <c r="AF46" s="20">
        <f t="shared" si="2"/>
        <v>0.71783954570487374</v>
      </c>
      <c r="AG46" s="20" t="s">
        <v>42</v>
      </c>
      <c r="AH46" s="233" t="s">
        <v>42</v>
      </c>
      <c r="AI46" s="234">
        <v>0.20845000000000002</v>
      </c>
      <c r="AJ46" s="234">
        <v>0.20845000000000002</v>
      </c>
      <c r="AK46" s="234">
        <v>1.4899999999999636E-3</v>
      </c>
      <c r="AL46" s="210" t="s">
        <v>42</v>
      </c>
      <c r="AM46" s="210">
        <v>2.8769239783287048E-2</v>
      </c>
      <c r="AN46" s="210" t="s">
        <v>42</v>
      </c>
      <c r="AO46" s="210">
        <v>1.3000000268220901E-2</v>
      </c>
      <c r="AP46" s="210" t="s">
        <v>42</v>
      </c>
      <c r="AQ46" s="210">
        <v>4.0300000458955765E-2</v>
      </c>
      <c r="AR46" s="210">
        <v>4.0300000458955765E-2</v>
      </c>
      <c r="AS46" s="19" t="s">
        <v>42</v>
      </c>
      <c r="AT46" s="24">
        <v>1.4004000000000001</v>
      </c>
      <c r="AU46" s="24">
        <v>1.4004000000000001</v>
      </c>
      <c r="AV46" s="53">
        <v>9.3500000000000198E-3</v>
      </c>
      <c r="AW46" s="25" t="s">
        <v>42</v>
      </c>
      <c r="AX46" s="24" t="s">
        <v>42</v>
      </c>
      <c r="AY46" s="24">
        <v>-110.51961363263683</v>
      </c>
      <c r="AZ46" s="24">
        <v>-110.51961363263683</v>
      </c>
      <c r="BA46" s="24" t="s">
        <v>42</v>
      </c>
      <c r="BB46" s="24">
        <v>-14.510194060362814</v>
      </c>
      <c r="BC46" s="24">
        <v>-14.510194060362814</v>
      </c>
      <c r="BD46" s="20" t="s">
        <v>42</v>
      </c>
      <c r="BE46" s="20">
        <f t="shared" si="8"/>
        <v>5.5619388502656761</v>
      </c>
      <c r="BF46" s="196" t="s">
        <v>42</v>
      </c>
      <c r="BG46" s="58">
        <v>1.524</v>
      </c>
      <c r="BH46" s="58">
        <v>1.524</v>
      </c>
      <c r="BI46" s="24" t="s">
        <v>42</v>
      </c>
      <c r="BJ46" s="58">
        <v>0.15426000000000001</v>
      </c>
      <c r="BK46" s="58">
        <v>0.15426000000000001</v>
      </c>
      <c r="BL46" s="197">
        <f t="shared" si="4"/>
        <v>35.526077999999998</v>
      </c>
      <c r="BM46" s="152" t="s">
        <v>42</v>
      </c>
      <c r="BN46" s="24" t="s">
        <v>42</v>
      </c>
      <c r="BO46" s="24" t="s">
        <v>42</v>
      </c>
      <c r="BP46" s="24" t="s">
        <v>42</v>
      </c>
      <c r="BQ46" s="24" t="s">
        <v>42</v>
      </c>
      <c r="BR46" s="24" t="s">
        <v>42</v>
      </c>
      <c r="BS46" s="24" t="s">
        <v>42</v>
      </c>
      <c r="BT46" s="24" t="s">
        <v>42</v>
      </c>
      <c r="BU46" s="24" t="s">
        <v>42</v>
      </c>
      <c r="BV46" s="24" t="s">
        <v>42</v>
      </c>
      <c r="BW46" s="24" t="s">
        <v>42</v>
      </c>
      <c r="BX46" s="24" t="s">
        <v>42</v>
      </c>
      <c r="BY46" s="202" t="s">
        <v>42</v>
      </c>
      <c r="BZ46" s="152">
        <v>8519.5239545946079</v>
      </c>
      <c r="CA46" s="24">
        <v>2718.169199426151</v>
      </c>
      <c r="CB46" s="24">
        <v>160.66550977821291</v>
      </c>
      <c r="CC46" s="24">
        <v>18560.23602264341</v>
      </c>
      <c r="CD46" s="24">
        <v>2384.2157971821125</v>
      </c>
      <c r="CE46" s="24">
        <v>8812.6573937588109</v>
      </c>
      <c r="CF46" s="24">
        <v>5.5424878864583107</v>
      </c>
      <c r="CG46" s="24">
        <v>10.083399605393083</v>
      </c>
      <c r="CH46" s="24">
        <v>115.79228823533472</v>
      </c>
      <c r="CI46" s="24">
        <v>4.2340713474524891</v>
      </c>
      <c r="CJ46" s="24">
        <v>92.322510174106739</v>
      </c>
      <c r="CK46" s="202">
        <v>149.4371024162171</v>
      </c>
      <c r="CL46" s="152">
        <v>8519.5239545946079</v>
      </c>
      <c r="CM46" s="24">
        <v>2718.169199426151</v>
      </c>
      <c r="CN46" s="24">
        <v>160.66550977821291</v>
      </c>
      <c r="CO46" s="24">
        <v>18560.23602264341</v>
      </c>
      <c r="CP46" s="24">
        <v>2384.2157971821125</v>
      </c>
      <c r="CQ46" s="24">
        <v>8812.6573937588109</v>
      </c>
      <c r="CR46" s="24">
        <v>5.5424878864583107</v>
      </c>
      <c r="CS46" s="24">
        <v>5.5424878864583107</v>
      </c>
      <c r="CT46" s="24">
        <v>10.083399605393083</v>
      </c>
      <c r="CU46" s="24">
        <v>115.79228823533472</v>
      </c>
      <c r="CV46" s="24">
        <v>4.2340713474524891</v>
      </c>
      <c r="CW46" s="24">
        <v>92.322510174106739</v>
      </c>
      <c r="CX46" s="202">
        <v>149.4371024162171</v>
      </c>
    </row>
    <row r="47" spans="1:102">
      <c r="A47" s="7"/>
      <c r="B47" s="255">
        <v>45</v>
      </c>
      <c r="C47" s="263" t="s">
        <v>42</v>
      </c>
      <c r="D47" s="256" t="s">
        <v>44</v>
      </c>
      <c r="E47" s="255">
        <v>0</v>
      </c>
      <c r="F47" s="256">
        <v>1</v>
      </c>
      <c r="G47" s="146">
        <f t="shared" si="6"/>
        <v>57.163642999999865</v>
      </c>
      <c r="H47" s="147">
        <v>2181.6212709999995</v>
      </c>
      <c r="I47" s="261">
        <v>3</v>
      </c>
      <c r="J47" s="180" t="s">
        <v>42</v>
      </c>
      <c r="K47" s="24" t="s">
        <v>44</v>
      </c>
      <c r="L47" s="24" t="s">
        <v>42</v>
      </c>
      <c r="M47" s="24" t="s">
        <v>44</v>
      </c>
      <c r="N47" s="24" t="s">
        <v>42</v>
      </c>
      <c r="O47" s="24" t="s">
        <v>44</v>
      </c>
      <c r="P47" s="24" t="s">
        <v>44</v>
      </c>
      <c r="Q47" s="24" t="s">
        <v>42</v>
      </c>
      <c r="R47" s="24" t="s">
        <v>42</v>
      </c>
      <c r="S47" s="24" t="s">
        <v>42</v>
      </c>
      <c r="T47" s="24" t="s">
        <v>44</v>
      </c>
      <c r="U47" s="24" t="s">
        <v>42</v>
      </c>
      <c r="V47" s="202" t="s">
        <v>44</v>
      </c>
      <c r="W47" s="24" t="s">
        <v>42</v>
      </c>
      <c r="X47" s="24" t="s">
        <v>44</v>
      </c>
      <c r="Y47" s="20" t="s">
        <v>42</v>
      </c>
      <c r="Z47" s="24" t="s">
        <v>42</v>
      </c>
      <c r="AA47" s="24" t="s">
        <v>44</v>
      </c>
      <c r="AB47" s="20" t="s">
        <v>44</v>
      </c>
      <c r="AC47" s="89" t="s">
        <v>42</v>
      </c>
      <c r="AD47" s="20" t="s">
        <v>44</v>
      </c>
      <c r="AE47" s="20" t="s">
        <v>44</v>
      </c>
      <c r="AF47" s="20" t="s">
        <v>44</v>
      </c>
      <c r="AG47" s="20" t="s">
        <v>42</v>
      </c>
      <c r="AH47" s="233" t="s">
        <v>42</v>
      </c>
      <c r="AI47" s="234" t="s">
        <v>44</v>
      </c>
      <c r="AJ47" s="235" t="s">
        <v>42</v>
      </c>
      <c r="AK47" s="237" t="s">
        <v>44</v>
      </c>
      <c r="AL47" s="210" t="s">
        <v>44</v>
      </c>
      <c r="AM47" s="210" t="s">
        <v>44</v>
      </c>
      <c r="AN47" s="210" t="s">
        <v>42</v>
      </c>
      <c r="AO47" s="210" t="s">
        <v>44</v>
      </c>
      <c r="AP47" s="210" t="s">
        <v>42</v>
      </c>
      <c r="AQ47" s="210" t="s">
        <v>44</v>
      </c>
      <c r="AR47" s="237" t="s">
        <v>44</v>
      </c>
      <c r="AS47" s="19" t="s">
        <v>42</v>
      </c>
      <c r="AT47" s="24" t="s">
        <v>44</v>
      </c>
      <c r="AU47" s="189" t="s">
        <v>44</v>
      </c>
      <c r="AV47" s="189" t="s">
        <v>44</v>
      </c>
      <c r="AW47" s="25" t="s">
        <v>42</v>
      </c>
      <c r="AX47" s="24" t="s">
        <v>42</v>
      </c>
      <c r="AY47" s="24" t="s">
        <v>44</v>
      </c>
      <c r="AZ47" s="24" t="s">
        <v>42</v>
      </c>
      <c r="BA47" s="24" t="s">
        <v>42</v>
      </c>
      <c r="BB47" s="24" t="s">
        <v>44</v>
      </c>
      <c r="BC47" s="189" t="s">
        <v>44</v>
      </c>
      <c r="BD47" s="24" t="s">
        <v>42</v>
      </c>
      <c r="BE47" s="20" t="s">
        <v>42</v>
      </c>
      <c r="BF47" s="152" t="s">
        <v>42</v>
      </c>
      <c r="BG47" s="24" t="s">
        <v>44</v>
      </c>
      <c r="BH47" s="198" t="s">
        <v>44</v>
      </c>
      <c r="BI47" s="24" t="s">
        <v>42</v>
      </c>
      <c r="BJ47" s="24" t="s">
        <v>44</v>
      </c>
      <c r="BK47" s="24" t="s">
        <v>42</v>
      </c>
      <c r="BL47" s="199" t="s">
        <v>44</v>
      </c>
      <c r="BM47" s="152" t="s">
        <v>42</v>
      </c>
      <c r="BN47" s="24" t="s">
        <v>42</v>
      </c>
      <c r="BO47" s="24" t="s">
        <v>42</v>
      </c>
      <c r="BP47" s="24" t="s">
        <v>42</v>
      </c>
      <c r="BQ47" s="24" t="s">
        <v>42</v>
      </c>
      <c r="BR47" s="24" t="s">
        <v>42</v>
      </c>
      <c r="BS47" s="24" t="s">
        <v>42</v>
      </c>
      <c r="BT47" s="24" t="s">
        <v>42</v>
      </c>
      <c r="BU47" s="24" t="s">
        <v>42</v>
      </c>
      <c r="BV47" s="24" t="s">
        <v>42</v>
      </c>
      <c r="BW47" s="24" t="s">
        <v>42</v>
      </c>
      <c r="BX47" s="24" t="s">
        <v>42</v>
      </c>
      <c r="BY47" s="202" t="s">
        <v>42</v>
      </c>
      <c r="BZ47" s="152" t="s">
        <v>44</v>
      </c>
      <c r="CA47" s="24" t="s">
        <v>44</v>
      </c>
      <c r="CB47" s="24" t="s">
        <v>44</v>
      </c>
      <c r="CC47" s="24" t="s">
        <v>44</v>
      </c>
      <c r="CD47" s="24" t="s">
        <v>44</v>
      </c>
      <c r="CE47" s="24" t="s">
        <v>44</v>
      </c>
      <c r="CF47" s="24" t="s">
        <v>44</v>
      </c>
      <c r="CG47" s="24" t="s">
        <v>44</v>
      </c>
      <c r="CH47" s="24" t="s">
        <v>44</v>
      </c>
      <c r="CI47" s="24" t="s">
        <v>44</v>
      </c>
      <c r="CJ47" s="24" t="s">
        <v>44</v>
      </c>
      <c r="CK47" s="202" t="s">
        <v>44</v>
      </c>
      <c r="CL47" s="152" t="s">
        <v>44</v>
      </c>
      <c r="CM47" s="24" t="s">
        <v>44</v>
      </c>
      <c r="CN47" s="24" t="s">
        <v>44</v>
      </c>
      <c r="CO47" s="24" t="s">
        <v>44</v>
      </c>
      <c r="CP47" s="24" t="s">
        <v>44</v>
      </c>
      <c r="CQ47" s="24" t="s">
        <v>44</v>
      </c>
      <c r="CR47" s="24" t="s">
        <v>44</v>
      </c>
      <c r="CS47" s="24" t="s">
        <v>44</v>
      </c>
      <c r="CT47" s="24" t="s">
        <v>44</v>
      </c>
      <c r="CU47" s="24" t="s">
        <v>44</v>
      </c>
      <c r="CV47" s="24" t="s">
        <v>44</v>
      </c>
      <c r="CW47" s="24" t="s">
        <v>44</v>
      </c>
      <c r="CX47" s="202" t="s">
        <v>44</v>
      </c>
    </row>
    <row r="48" spans="1:102">
      <c r="A48" s="7"/>
      <c r="B48" s="255">
        <v>46</v>
      </c>
      <c r="C48" s="263" t="s">
        <v>42</v>
      </c>
      <c r="D48" s="256" t="s">
        <v>44</v>
      </c>
      <c r="E48" s="255">
        <v>0</v>
      </c>
      <c r="F48" s="256">
        <v>1</v>
      </c>
      <c r="G48" s="146">
        <f t="shared" si="6"/>
        <v>48.630388000000039</v>
      </c>
      <c r="H48" s="147">
        <v>2230.2516589999996</v>
      </c>
      <c r="I48" s="261" t="s">
        <v>42</v>
      </c>
      <c r="J48" s="180" t="s">
        <v>42</v>
      </c>
      <c r="K48" s="24" t="s">
        <v>44</v>
      </c>
      <c r="L48" s="24" t="s">
        <v>42</v>
      </c>
      <c r="M48" s="24" t="s">
        <v>44</v>
      </c>
      <c r="N48" s="24" t="s">
        <v>42</v>
      </c>
      <c r="O48" s="24" t="s">
        <v>44</v>
      </c>
      <c r="P48" s="24" t="s">
        <v>44</v>
      </c>
      <c r="Q48" s="24" t="s">
        <v>42</v>
      </c>
      <c r="R48" s="24" t="s">
        <v>42</v>
      </c>
      <c r="S48" s="24" t="s">
        <v>42</v>
      </c>
      <c r="T48" s="24" t="s">
        <v>44</v>
      </c>
      <c r="U48" s="24" t="s">
        <v>42</v>
      </c>
      <c r="V48" s="202" t="s">
        <v>44</v>
      </c>
      <c r="W48" s="24" t="s">
        <v>42</v>
      </c>
      <c r="X48" s="24" t="s">
        <v>44</v>
      </c>
      <c r="Y48" s="20" t="s">
        <v>42</v>
      </c>
      <c r="Z48" s="24" t="s">
        <v>42</v>
      </c>
      <c r="AA48" s="24" t="s">
        <v>44</v>
      </c>
      <c r="AB48" s="20" t="s">
        <v>44</v>
      </c>
      <c r="AC48" s="89" t="s">
        <v>42</v>
      </c>
      <c r="AD48" s="20" t="s">
        <v>44</v>
      </c>
      <c r="AE48" s="20" t="s">
        <v>44</v>
      </c>
      <c r="AF48" s="20" t="s">
        <v>44</v>
      </c>
      <c r="AG48" s="20" t="s">
        <v>42</v>
      </c>
      <c r="AH48" s="233" t="s">
        <v>42</v>
      </c>
      <c r="AI48" s="234" t="s">
        <v>44</v>
      </c>
      <c r="AJ48" s="235" t="s">
        <v>42</v>
      </c>
      <c r="AK48" s="237" t="s">
        <v>44</v>
      </c>
      <c r="AL48" s="210" t="s">
        <v>44</v>
      </c>
      <c r="AM48" s="210" t="s">
        <v>44</v>
      </c>
      <c r="AN48" s="210" t="s">
        <v>42</v>
      </c>
      <c r="AO48" s="210" t="s">
        <v>44</v>
      </c>
      <c r="AP48" s="210" t="s">
        <v>42</v>
      </c>
      <c r="AQ48" s="210" t="s">
        <v>44</v>
      </c>
      <c r="AR48" s="237" t="s">
        <v>44</v>
      </c>
      <c r="AS48" s="19" t="s">
        <v>42</v>
      </c>
      <c r="AT48" s="24" t="s">
        <v>44</v>
      </c>
      <c r="AU48" s="189" t="s">
        <v>44</v>
      </c>
      <c r="AV48" s="189" t="s">
        <v>44</v>
      </c>
      <c r="AW48" s="25" t="s">
        <v>42</v>
      </c>
      <c r="AX48" s="24" t="s">
        <v>42</v>
      </c>
      <c r="AY48" s="24" t="s">
        <v>44</v>
      </c>
      <c r="AZ48" s="24" t="s">
        <v>42</v>
      </c>
      <c r="BA48" s="24" t="s">
        <v>42</v>
      </c>
      <c r="BB48" s="24" t="s">
        <v>44</v>
      </c>
      <c r="BC48" s="189" t="s">
        <v>44</v>
      </c>
      <c r="BD48" s="24" t="s">
        <v>42</v>
      </c>
      <c r="BE48" s="20" t="s">
        <v>42</v>
      </c>
      <c r="BF48" s="152" t="s">
        <v>42</v>
      </c>
      <c r="BG48" s="24" t="s">
        <v>44</v>
      </c>
      <c r="BH48" s="198" t="s">
        <v>44</v>
      </c>
      <c r="BI48" s="24" t="s">
        <v>42</v>
      </c>
      <c r="BJ48" s="24" t="s">
        <v>44</v>
      </c>
      <c r="BK48" s="24" t="s">
        <v>42</v>
      </c>
      <c r="BL48" s="199" t="s">
        <v>44</v>
      </c>
      <c r="BM48" s="152" t="s">
        <v>42</v>
      </c>
      <c r="BN48" s="24" t="s">
        <v>42</v>
      </c>
      <c r="BO48" s="24" t="s">
        <v>42</v>
      </c>
      <c r="BP48" s="24" t="s">
        <v>42</v>
      </c>
      <c r="BQ48" s="24" t="s">
        <v>42</v>
      </c>
      <c r="BR48" s="24" t="s">
        <v>42</v>
      </c>
      <c r="BS48" s="24" t="s">
        <v>42</v>
      </c>
      <c r="BT48" s="24" t="s">
        <v>42</v>
      </c>
      <c r="BU48" s="24" t="s">
        <v>42</v>
      </c>
      <c r="BV48" s="24" t="s">
        <v>42</v>
      </c>
      <c r="BW48" s="24" t="s">
        <v>42</v>
      </c>
      <c r="BX48" s="24" t="s">
        <v>42</v>
      </c>
      <c r="BY48" s="202" t="s">
        <v>42</v>
      </c>
      <c r="BZ48" s="152" t="s">
        <v>44</v>
      </c>
      <c r="CA48" s="24" t="s">
        <v>44</v>
      </c>
      <c r="CB48" s="24" t="s">
        <v>44</v>
      </c>
      <c r="CC48" s="24" t="s">
        <v>44</v>
      </c>
      <c r="CD48" s="24" t="s">
        <v>44</v>
      </c>
      <c r="CE48" s="24" t="s">
        <v>44</v>
      </c>
      <c r="CF48" s="24" t="s">
        <v>44</v>
      </c>
      <c r="CG48" s="24" t="s">
        <v>44</v>
      </c>
      <c r="CH48" s="24" t="s">
        <v>44</v>
      </c>
      <c r="CI48" s="24" t="s">
        <v>44</v>
      </c>
      <c r="CJ48" s="24" t="s">
        <v>44</v>
      </c>
      <c r="CK48" s="202" t="s">
        <v>44</v>
      </c>
      <c r="CL48" s="152" t="s">
        <v>44</v>
      </c>
      <c r="CM48" s="24" t="s">
        <v>44</v>
      </c>
      <c r="CN48" s="24" t="s">
        <v>44</v>
      </c>
      <c r="CO48" s="24" t="s">
        <v>44</v>
      </c>
      <c r="CP48" s="24" t="s">
        <v>44</v>
      </c>
      <c r="CQ48" s="24" t="s">
        <v>44</v>
      </c>
      <c r="CR48" s="24" t="s">
        <v>44</v>
      </c>
      <c r="CS48" s="24" t="s">
        <v>44</v>
      </c>
      <c r="CT48" s="24" t="s">
        <v>44</v>
      </c>
      <c r="CU48" s="24" t="s">
        <v>44</v>
      </c>
      <c r="CV48" s="24" t="s">
        <v>44</v>
      </c>
      <c r="CW48" s="24" t="s">
        <v>44</v>
      </c>
      <c r="CX48" s="202" t="s">
        <v>44</v>
      </c>
    </row>
    <row r="49" spans="1:102">
      <c r="A49" s="7"/>
      <c r="B49" s="255">
        <v>47</v>
      </c>
      <c r="C49" s="263" t="s">
        <v>42</v>
      </c>
      <c r="D49" s="256" t="s">
        <v>44</v>
      </c>
      <c r="E49" s="255">
        <v>0</v>
      </c>
      <c r="F49" s="256">
        <v>1</v>
      </c>
      <c r="G49" s="146">
        <f t="shared" si="6"/>
        <v>38.982061000000158</v>
      </c>
      <c r="H49" s="147">
        <v>2269.2337199999997</v>
      </c>
      <c r="I49" s="261">
        <v>1</v>
      </c>
      <c r="J49" s="180" t="s">
        <v>42</v>
      </c>
      <c r="K49" s="24" t="s">
        <v>44</v>
      </c>
      <c r="L49" s="20" t="s">
        <v>42</v>
      </c>
      <c r="M49" s="20" t="s">
        <v>44</v>
      </c>
      <c r="N49" s="20" t="s">
        <v>42</v>
      </c>
      <c r="O49" s="20" t="s">
        <v>44</v>
      </c>
      <c r="P49" s="20" t="s">
        <v>44</v>
      </c>
      <c r="Q49" s="20" t="s">
        <v>42</v>
      </c>
      <c r="R49" s="20" t="s">
        <v>42</v>
      </c>
      <c r="S49" s="20" t="s">
        <v>42</v>
      </c>
      <c r="T49" s="20" t="s">
        <v>44</v>
      </c>
      <c r="U49" s="20" t="s">
        <v>42</v>
      </c>
      <c r="V49" s="147" t="s">
        <v>44</v>
      </c>
      <c r="W49" s="33" t="s">
        <v>42</v>
      </c>
      <c r="X49" s="33" t="s">
        <v>44</v>
      </c>
      <c r="Y49" s="20" t="s">
        <v>42</v>
      </c>
      <c r="Z49" s="20" t="s">
        <v>42</v>
      </c>
      <c r="AA49" s="20" t="s">
        <v>44</v>
      </c>
      <c r="AB49" s="20" t="s">
        <v>44</v>
      </c>
      <c r="AC49" s="89" t="s">
        <v>42</v>
      </c>
      <c r="AD49" s="20" t="s">
        <v>44</v>
      </c>
      <c r="AE49" s="20" t="s">
        <v>44</v>
      </c>
      <c r="AF49" s="20" t="s">
        <v>44</v>
      </c>
      <c r="AG49" s="20" t="s">
        <v>42</v>
      </c>
      <c r="AH49" s="233" t="s">
        <v>42</v>
      </c>
      <c r="AI49" s="234" t="s">
        <v>44</v>
      </c>
      <c r="AJ49" s="235" t="s">
        <v>42</v>
      </c>
      <c r="AK49" s="237" t="s">
        <v>44</v>
      </c>
      <c r="AL49" s="11" t="s">
        <v>44</v>
      </c>
      <c r="AM49" s="11" t="s">
        <v>44</v>
      </c>
      <c r="AN49" s="11" t="s">
        <v>42</v>
      </c>
      <c r="AO49" s="11" t="s">
        <v>44</v>
      </c>
      <c r="AP49" s="11" t="s">
        <v>42</v>
      </c>
      <c r="AQ49" s="11" t="s">
        <v>44</v>
      </c>
      <c r="AR49" s="237" t="s">
        <v>44</v>
      </c>
      <c r="AS49" s="17" t="s">
        <v>42</v>
      </c>
      <c r="AT49" s="24" t="s">
        <v>44</v>
      </c>
      <c r="AU49" s="189" t="s">
        <v>44</v>
      </c>
      <c r="AV49" s="189" t="s">
        <v>44</v>
      </c>
      <c r="AW49" s="20" t="s">
        <v>42</v>
      </c>
      <c r="AX49" s="17" t="s">
        <v>42</v>
      </c>
      <c r="AY49" s="20" t="s">
        <v>44</v>
      </c>
      <c r="AZ49" s="20" t="s">
        <v>42</v>
      </c>
      <c r="BA49" s="20" t="s">
        <v>42</v>
      </c>
      <c r="BB49" s="20" t="s">
        <v>44</v>
      </c>
      <c r="BC49" s="189" t="s">
        <v>44</v>
      </c>
      <c r="BD49" s="20" t="s">
        <v>42</v>
      </c>
      <c r="BE49" s="20" t="s">
        <v>42</v>
      </c>
      <c r="BF49" s="146" t="s">
        <v>42</v>
      </c>
      <c r="BG49" s="20" t="s">
        <v>44</v>
      </c>
      <c r="BH49" s="198" t="s">
        <v>44</v>
      </c>
      <c r="BI49" s="20" t="s">
        <v>42</v>
      </c>
      <c r="BJ49" s="20" t="s">
        <v>44</v>
      </c>
      <c r="BK49" s="20" t="s">
        <v>42</v>
      </c>
      <c r="BL49" s="199" t="s">
        <v>44</v>
      </c>
      <c r="BM49" s="146" t="s">
        <v>42</v>
      </c>
      <c r="BN49" s="20" t="s">
        <v>42</v>
      </c>
      <c r="BO49" s="20" t="s">
        <v>42</v>
      </c>
      <c r="BP49" s="20" t="s">
        <v>42</v>
      </c>
      <c r="BQ49" s="20" t="s">
        <v>42</v>
      </c>
      <c r="BR49" s="20" t="s">
        <v>42</v>
      </c>
      <c r="BS49" s="20" t="s">
        <v>42</v>
      </c>
      <c r="BT49" s="20" t="s">
        <v>42</v>
      </c>
      <c r="BU49" s="20" t="s">
        <v>42</v>
      </c>
      <c r="BV49" s="20" t="s">
        <v>42</v>
      </c>
      <c r="BW49" s="20" t="s">
        <v>42</v>
      </c>
      <c r="BX49" s="20" t="s">
        <v>42</v>
      </c>
      <c r="BY49" s="147" t="s">
        <v>42</v>
      </c>
      <c r="BZ49" s="146" t="s">
        <v>44</v>
      </c>
      <c r="CA49" s="20" t="s">
        <v>44</v>
      </c>
      <c r="CB49" s="20" t="s">
        <v>44</v>
      </c>
      <c r="CC49" s="20" t="s">
        <v>44</v>
      </c>
      <c r="CD49" s="20" t="s">
        <v>44</v>
      </c>
      <c r="CE49" s="20" t="s">
        <v>44</v>
      </c>
      <c r="CF49" s="20" t="s">
        <v>44</v>
      </c>
      <c r="CG49" s="20" t="s">
        <v>44</v>
      </c>
      <c r="CH49" s="20" t="s">
        <v>44</v>
      </c>
      <c r="CI49" s="20" t="s">
        <v>44</v>
      </c>
      <c r="CJ49" s="20" t="s">
        <v>44</v>
      </c>
      <c r="CK49" s="147" t="s">
        <v>44</v>
      </c>
      <c r="CL49" s="146" t="s">
        <v>44</v>
      </c>
      <c r="CM49" s="20" t="s">
        <v>44</v>
      </c>
      <c r="CN49" s="20" t="s">
        <v>44</v>
      </c>
      <c r="CO49" s="20" t="s">
        <v>44</v>
      </c>
      <c r="CP49" s="20" t="s">
        <v>44</v>
      </c>
      <c r="CQ49" s="20" t="s">
        <v>44</v>
      </c>
      <c r="CR49" s="20" t="s">
        <v>44</v>
      </c>
      <c r="CS49" s="20" t="s">
        <v>44</v>
      </c>
      <c r="CT49" s="20" t="s">
        <v>44</v>
      </c>
      <c r="CU49" s="20" t="s">
        <v>44</v>
      </c>
      <c r="CV49" s="20" t="s">
        <v>44</v>
      </c>
      <c r="CW49" s="20" t="s">
        <v>44</v>
      </c>
      <c r="CX49" s="147" t="s">
        <v>44</v>
      </c>
    </row>
    <row r="50" spans="1:102">
      <c r="A50" s="7"/>
      <c r="B50" s="255">
        <v>48</v>
      </c>
      <c r="C50" s="263" t="s">
        <v>42</v>
      </c>
      <c r="D50" s="256">
        <v>1019</v>
      </c>
      <c r="E50" s="255">
        <v>1</v>
      </c>
      <c r="F50" s="256">
        <v>0</v>
      </c>
      <c r="G50" s="146">
        <f t="shared" si="6"/>
        <v>66.046362000000045</v>
      </c>
      <c r="H50" s="147">
        <v>2335.2800819999998</v>
      </c>
      <c r="I50" s="261" t="s">
        <v>42</v>
      </c>
      <c r="J50" s="180" t="s">
        <v>42</v>
      </c>
      <c r="K50" s="24">
        <v>0.52638888888888891</v>
      </c>
      <c r="L50" s="20" t="s">
        <v>42</v>
      </c>
      <c r="M50" s="20">
        <v>24.9</v>
      </c>
      <c r="N50" s="20">
        <v>24.9</v>
      </c>
      <c r="O50" s="20" t="s">
        <v>42</v>
      </c>
      <c r="P50" s="20">
        <v>7.73</v>
      </c>
      <c r="Q50" s="20">
        <v>7.73</v>
      </c>
      <c r="R50" s="20" t="s">
        <v>42</v>
      </c>
      <c r="S50" s="20" t="s">
        <v>42</v>
      </c>
      <c r="T50" s="20" t="s">
        <v>42</v>
      </c>
      <c r="U50" s="20" t="s">
        <v>42</v>
      </c>
      <c r="V50" s="147" t="s">
        <v>42</v>
      </c>
      <c r="W50" s="20" t="s">
        <v>42</v>
      </c>
      <c r="X50" s="20">
        <v>13.45051</v>
      </c>
      <c r="Y50" s="20">
        <v>0.21886666666666876</v>
      </c>
      <c r="Z50" s="20" t="s">
        <v>42</v>
      </c>
      <c r="AA50" s="20">
        <v>12.608616666666666</v>
      </c>
      <c r="AB50" s="20">
        <v>12.608616666666666</v>
      </c>
      <c r="AC50" s="89">
        <v>0.6836600000000006</v>
      </c>
      <c r="AD50" s="20">
        <f>X50-AA50</f>
        <v>0.84189333333333316</v>
      </c>
      <c r="AE50" s="20" t="s">
        <v>42</v>
      </c>
      <c r="AF50" s="20">
        <f>SQRT(Y50^2+AC50^2)</f>
        <v>0.71783954570487374</v>
      </c>
      <c r="AG50" s="20" t="s">
        <v>42</v>
      </c>
      <c r="AH50" s="233" t="s">
        <v>42</v>
      </c>
      <c r="AI50" s="234">
        <v>0.66985000000000006</v>
      </c>
      <c r="AJ50" s="234">
        <v>0.66985000000000006</v>
      </c>
      <c r="AK50" s="234">
        <v>1.4899999999999636E-3</v>
      </c>
      <c r="AL50" s="11" t="s">
        <v>42</v>
      </c>
      <c r="AM50" s="11">
        <v>5.5337878875434399E-3</v>
      </c>
      <c r="AN50" s="11" t="s">
        <v>42</v>
      </c>
      <c r="AO50" s="11">
        <v>6.0000000521540642E-3</v>
      </c>
      <c r="AP50" s="11" t="s">
        <v>42</v>
      </c>
      <c r="AQ50" s="11">
        <v>2.070000022649765E-2</v>
      </c>
      <c r="AR50" s="11">
        <v>2.070000022649765E-2</v>
      </c>
      <c r="AS50" s="17" t="s">
        <v>42</v>
      </c>
      <c r="AT50" s="24">
        <v>1.2199</v>
      </c>
      <c r="AU50" s="24">
        <v>1.2199</v>
      </c>
      <c r="AV50" s="53">
        <v>9.3500000000000198E-3</v>
      </c>
      <c r="AW50" s="20" t="s">
        <v>42</v>
      </c>
      <c r="AX50" s="17" t="s">
        <v>42</v>
      </c>
      <c r="AY50" s="20">
        <v>-101.60533829056904</v>
      </c>
      <c r="AZ50" s="20">
        <v>-101.60533829056904</v>
      </c>
      <c r="BA50" s="20" t="s">
        <v>42</v>
      </c>
      <c r="BB50" s="20">
        <v>-13.007442895166131</v>
      </c>
      <c r="BC50" s="20">
        <v>-13.007442895166131</v>
      </c>
      <c r="BD50" s="20" t="s">
        <v>42</v>
      </c>
      <c r="BE50" s="20">
        <f>AY50-(8*BB50)</f>
        <v>2.4542048707600088</v>
      </c>
      <c r="BF50" s="146" t="s">
        <v>42</v>
      </c>
      <c r="BG50" s="58">
        <v>1.4419999999999999</v>
      </c>
      <c r="BH50" s="58">
        <v>1.4419999999999999</v>
      </c>
      <c r="BI50" s="58" t="s">
        <v>42</v>
      </c>
      <c r="BJ50" s="58">
        <v>0.36647000000000002</v>
      </c>
      <c r="BK50" s="58">
        <v>0.36647000000000002</v>
      </c>
      <c r="BL50" s="197">
        <f t="shared" ref="BL50:BL55" si="9">BK50*2.303*100</f>
        <v>84.398041000000006</v>
      </c>
      <c r="BM50" s="146" t="s">
        <v>42</v>
      </c>
      <c r="BN50" s="20" t="s">
        <v>42</v>
      </c>
      <c r="BO50" s="20" t="s">
        <v>42</v>
      </c>
      <c r="BP50" s="20" t="s">
        <v>42</v>
      </c>
      <c r="BQ50" s="20" t="s">
        <v>42</v>
      </c>
      <c r="BR50" s="20" t="s">
        <v>42</v>
      </c>
      <c r="BS50" s="20" t="s">
        <v>42</v>
      </c>
      <c r="BT50" s="20" t="s">
        <v>42</v>
      </c>
      <c r="BU50" s="20" t="s">
        <v>42</v>
      </c>
      <c r="BV50" s="20" t="s">
        <v>42</v>
      </c>
      <c r="BW50" s="20" t="s">
        <v>42</v>
      </c>
      <c r="BX50" s="20" t="s">
        <v>42</v>
      </c>
      <c r="BY50" s="147" t="s">
        <v>42</v>
      </c>
      <c r="BZ50" s="146">
        <v>11228.126078452058</v>
      </c>
      <c r="CA50" s="20">
        <v>3890.1078627407192</v>
      </c>
      <c r="CB50" s="20">
        <v>111.10897099563273</v>
      </c>
      <c r="CC50" s="20">
        <v>18863.650966913192</v>
      </c>
      <c r="CD50" s="20">
        <v>3091.0603535673199</v>
      </c>
      <c r="CE50" s="20">
        <v>13657.633058224506</v>
      </c>
      <c r="CF50" s="20">
        <v>6.1353421221363522</v>
      </c>
      <c r="CG50" s="20">
        <v>7.3235964373197202</v>
      </c>
      <c r="CH50" s="20">
        <v>153.30957514648847</v>
      </c>
      <c r="CI50" s="20">
        <v>3.491089851913193</v>
      </c>
      <c r="CJ50" s="20">
        <v>133.33198713230655</v>
      </c>
      <c r="CK50" s="147">
        <v>218.16185590140412</v>
      </c>
      <c r="CL50" s="146">
        <v>11228.126078452058</v>
      </c>
      <c r="CM50" s="20">
        <v>3890.1078627407192</v>
      </c>
      <c r="CN50" s="20">
        <v>111.10897099563273</v>
      </c>
      <c r="CO50" s="20">
        <v>18863.650966913192</v>
      </c>
      <c r="CP50" s="20">
        <v>3091.0603535673199</v>
      </c>
      <c r="CQ50" s="20">
        <v>13657.633058224506</v>
      </c>
      <c r="CR50" s="20">
        <v>6.1353421221363522</v>
      </c>
      <c r="CS50" s="20">
        <v>6.1353421221363522</v>
      </c>
      <c r="CT50" s="20">
        <v>7.3235964373197202</v>
      </c>
      <c r="CU50" s="20">
        <v>153.30957514648847</v>
      </c>
      <c r="CV50" s="20">
        <v>3.491089851913193</v>
      </c>
      <c r="CW50" s="20">
        <v>133.33198713230655</v>
      </c>
      <c r="CX50" s="147">
        <v>218.16185590140412</v>
      </c>
    </row>
    <row r="51" spans="1:102">
      <c r="A51" s="7"/>
      <c r="B51" s="255">
        <v>49</v>
      </c>
      <c r="C51" s="263" t="s">
        <v>42</v>
      </c>
      <c r="D51" s="256">
        <v>1015</v>
      </c>
      <c r="E51" s="255">
        <v>1</v>
      </c>
      <c r="F51" s="256">
        <v>0</v>
      </c>
      <c r="G51" s="146">
        <f t="shared" si="6"/>
        <v>7.8309519999997974</v>
      </c>
      <c r="H51" s="147">
        <v>2343.1110339999996</v>
      </c>
      <c r="I51" s="261">
        <v>1</v>
      </c>
      <c r="J51" s="180" t="s">
        <v>42</v>
      </c>
      <c r="K51" s="24">
        <v>0.54027777777777775</v>
      </c>
      <c r="L51" s="20" t="s">
        <v>42</v>
      </c>
      <c r="M51" s="20">
        <v>21.6</v>
      </c>
      <c r="N51" s="20">
        <v>21.6</v>
      </c>
      <c r="O51" s="20" t="s">
        <v>42</v>
      </c>
      <c r="P51" s="20">
        <v>8.61</v>
      </c>
      <c r="Q51" s="20">
        <v>8.61</v>
      </c>
      <c r="R51" s="20" t="s">
        <v>42</v>
      </c>
      <c r="S51" s="20" t="s">
        <v>42</v>
      </c>
      <c r="T51" s="20" t="s">
        <v>42</v>
      </c>
      <c r="U51" s="20" t="s">
        <v>42</v>
      </c>
      <c r="V51" s="147" t="s">
        <v>42</v>
      </c>
      <c r="W51" s="20" t="s">
        <v>42</v>
      </c>
      <c r="X51" s="20">
        <v>13.25051</v>
      </c>
      <c r="Y51" s="20">
        <v>0.21886666666666876</v>
      </c>
      <c r="Z51" s="20" t="s">
        <v>42</v>
      </c>
      <c r="AA51" s="20">
        <v>12.508616666666667</v>
      </c>
      <c r="AB51" s="20">
        <v>12.508616666666667</v>
      </c>
      <c r="AC51" s="89">
        <v>0.6836600000000006</v>
      </c>
      <c r="AD51" s="20">
        <f>X51-AA51</f>
        <v>0.74189333333333352</v>
      </c>
      <c r="AE51" s="20" t="s">
        <v>42</v>
      </c>
      <c r="AF51" s="20">
        <f>SQRT(Y51^2+AC51^2)</f>
        <v>0.71783954570487374</v>
      </c>
      <c r="AG51" s="20" t="s">
        <v>42</v>
      </c>
      <c r="AH51" s="233" t="s">
        <v>42</v>
      </c>
      <c r="AI51" s="234">
        <v>0.78775000000000006</v>
      </c>
      <c r="AJ51" s="234">
        <v>0.78775000000000006</v>
      </c>
      <c r="AK51" s="234">
        <v>1.4899999999999636E-3</v>
      </c>
      <c r="AL51" s="11" t="s">
        <v>42</v>
      </c>
      <c r="AM51" s="11">
        <v>4.8103420995175838E-3</v>
      </c>
      <c r="AN51" s="11" t="s">
        <v>42</v>
      </c>
      <c r="AO51" s="11">
        <v>1.2900000438094139E-2</v>
      </c>
      <c r="AP51" s="11" t="s">
        <v>42</v>
      </c>
      <c r="AQ51" s="11">
        <v>3.5999998450279236E-2</v>
      </c>
      <c r="AR51" s="11">
        <v>3.5999998450279236E-2</v>
      </c>
      <c r="AS51" s="17" t="s">
        <v>42</v>
      </c>
      <c r="AT51" s="20">
        <v>1.484</v>
      </c>
      <c r="AU51" s="20">
        <v>1.484</v>
      </c>
      <c r="AV51" s="53">
        <v>9.3500000000000198E-3</v>
      </c>
      <c r="AW51" s="20" t="s">
        <v>42</v>
      </c>
      <c r="AX51" s="17" t="s">
        <v>42</v>
      </c>
      <c r="AY51" s="20">
        <v>-101.64986887941966</v>
      </c>
      <c r="AZ51" s="20">
        <v>-101.64986887941966</v>
      </c>
      <c r="BA51" s="20" t="s">
        <v>42</v>
      </c>
      <c r="BB51" s="20">
        <v>-12.829397013819191</v>
      </c>
      <c r="BC51" s="20">
        <v>-12.829397013819191</v>
      </c>
      <c r="BD51" s="20" t="s">
        <v>42</v>
      </c>
      <c r="BE51" s="20">
        <f>AY51-(8*BB51)</f>
        <v>0.98530723113387353</v>
      </c>
      <c r="BF51" s="146" t="s">
        <v>42</v>
      </c>
      <c r="BG51" s="58">
        <v>1.4390000000000001</v>
      </c>
      <c r="BH51" s="58">
        <v>1.4390000000000001</v>
      </c>
      <c r="BI51" s="58" t="s">
        <v>42</v>
      </c>
      <c r="BJ51" s="58">
        <v>0.37828000000000001</v>
      </c>
      <c r="BK51" s="58">
        <v>0.37828000000000001</v>
      </c>
      <c r="BL51" s="197">
        <f t="shared" si="9"/>
        <v>87.117884000000004</v>
      </c>
      <c r="BM51" s="146" t="s">
        <v>42</v>
      </c>
      <c r="BN51" s="20" t="s">
        <v>42</v>
      </c>
      <c r="BO51" s="20" t="s">
        <v>42</v>
      </c>
      <c r="BP51" s="20" t="s">
        <v>42</v>
      </c>
      <c r="BQ51" s="20" t="s">
        <v>42</v>
      </c>
      <c r="BR51" s="20" t="s">
        <v>42</v>
      </c>
      <c r="BS51" s="20" t="s">
        <v>42</v>
      </c>
      <c r="BT51" s="20" t="s">
        <v>42</v>
      </c>
      <c r="BU51" s="20" t="s">
        <v>42</v>
      </c>
      <c r="BV51" s="20" t="s">
        <v>42</v>
      </c>
      <c r="BW51" s="20" t="s">
        <v>42</v>
      </c>
      <c r="BX51" s="20" t="s">
        <v>42</v>
      </c>
      <c r="BY51" s="147" t="s">
        <v>42</v>
      </c>
      <c r="BZ51" s="146">
        <v>12357.675719160105</v>
      </c>
      <c r="CA51" s="20">
        <v>4365.7631280260175</v>
      </c>
      <c r="CB51" s="20">
        <v>170.0366277057972</v>
      </c>
      <c r="CC51" s="20">
        <v>19293.791082108371</v>
      </c>
      <c r="CD51" s="20">
        <v>4536.4303908597649</v>
      </c>
      <c r="CE51" s="20">
        <v>14343.355058650379</v>
      </c>
      <c r="CF51" s="20">
        <v>5.9607791323479464</v>
      </c>
      <c r="CG51" s="20">
        <v>8.0061177078101515</v>
      </c>
      <c r="CH51" s="20">
        <v>166.63302890249395</v>
      </c>
      <c r="CI51" s="20">
        <v>3.7910202441982794</v>
      </c>
      <c r="CJ51" s="20">
        <v>144.36187021401383</v>
      </c>
      <c r="CK51" s="147">
        <v>293.19042414962053</v>
      </c>
      <c r="CL51" s="146">
        <v>12357.675719160105</v>
      </c>
      <c r="CM51" s="20">
        <v>4365.7631280260175</v>
      </c>
      <c r="CN51" s="20">
        <v>170.0366277057972</v>
      </c>
      <c r="CO51" s="20">
        <v>19293.791082108371</v>
      </c>
      <c r="CP51" s="20">
        <v>4536.4303908597649</v>
      </c>
      <c r="CQ51" s="20">
        <v>14343.355058650379</v>
      </c>
      <c r="CR51" s="20">
        <v>5.9607791323479464</v>
      </c>
      <c r="CS51" s="20">
        <v>5.9607791323479464</v>
      </c>
      <c r="CT51" s="20">
        <v>8.0061177078101515</v>
      </c>
      <c r="CU51" s="20">
        <v>166.63302890249395</v>
      </c>
      <c r="CV51" s="20">
        <v>3.7910202441982794</v>
      </c>
      <c r="CW51" s="20">
        <v>144.36187021401383</v>
      </c>
      <c r="CX51" s="147">
        <v>293.19042414962053</v>
      </c>
    </row>
    <row r="52" spans="1:102">
      <c r="A52" s="7" t="s">
        <v>46</v>
      </c>
      <c r="B52" s="255">
        <v>49.5</v>
      </c>
      <c r="C52" s="263" t="s">
        <v>42</v>
      </c>
      <c r="D52" s="256" t="s">
        <v>42</v>
      </c>
      <c r="E52" s="255">
        <v>1</v>
      </c>
      <c r="F52" s="256">
        <v>0</v>
      </c>
      <c r="G52" s="146">
        <f t="shared" si="6"/>
        <v>24.185246000000006</v>
      </c>
      <c r="H52" s="147">
        <v>2367.2962799999996</v>
      </c>
      <c r="I52" s="261" t="s">
        <v>42</v>
      </c>
      <c r="J52" s="269" t="s">
        <v>42</v>
      </c>
      <c r="K52" s="20" t="s">
        <v>42</v>
      </c>
      <c r="L52" s="20" t="s">
        <v>42</v>
      </c>
      <c r="M52" s="20" t="s">
        <v>42</v>
      </c>
      <c r="N52" s="20" t="s">
        <v>42</v>
      </c>
      <c r="O52" s="20" t="s">
        <v>42</v>
      </c>
      <c r="P52" s="20" t="s">
        <v>42</v>
      </c>
      <c r="Q52" s="20" t="s">
        <v>42</v>
      </c>
      <c r="R52" s="20" t="s">
        <v>42</v>
      </c>
      <c r="S52" s="20" t="s">
        <v>42</v>
      </c>
      <c r="T52" s="20" t="s">
        <v>42</v>
      </c>
      <c r="U52" s="20" t="s">
        <v>42</v>
      </c>
      <c r="V52" s="147" t="s">
        <v>42</v>
      </c>
      <c r="W52" s="20" t="s">
        <v>42</v>
      </c>
      <c r="X52" s="20" t="s">
        <v>42</v>
      </c>
      <c r="Y52" s="20" t="s">
        <v>42</v>
      </c>
      <c r="Z52" s="20" t="s">
        <v>42</v>
      </c>
      <c r="AA52" s="20" t="s">
        <v>42</v>
      </c>
      <c r="AB52" s="20" t="s">
        <v>42</v>
      </c>
      <c r="AC52" s="89" t="s">
        <v>42</v>
      </c>
      <c r="AD52" s="20" t="s">
        <v>42</v>
      </c>
      <c r="AE52" s="20" t="s">
        <v>42</v>
      </c>
      <c r="AF52" s="20" t="s">
        <v>42</v>
      </c>
      <c r="AG52" s="20" t="s">
        <v>42</v>
      </c>
      <c r="AH52" s="233" t="s">
        <v>42</v>
      </c>
      <c r="AI52" s="234" t="s">
        <v>42</v>
      </c>
      <c r="AJ52" s="235" t="s">
        <v>42</v>
      </c>
      <c r="AK52" s="238" t="s">
        <v>42</v>
      </c>
      <c r="AL52" s="11" t="s">
        <v>42</v>
      </c>
      <c r="AM52" s="11" t="s">
        <v>42</v>
      </c>
      <c r="AN52" s="11" t="s">
        <v>42</v>
      </c>
      <c r="AO52" s="11" t="s">
        <v>42</v>
      </c>
      <c r="AP52" s="11" t="s">
        <v>42</v>
      </c>
      <c r="AQ52" s="11" t="s">
        <v>42</v>
      </c>
      <c r="AR52" s="11" t="s">
        <v>42</v>
      </c>
      <c r="AS52" s="17" t="s">
        <v>42</v>
      </c>
      <c r="AT52" s="20" t="s">
        <v>42</v>
      </c>
      <c r="AU52" s="20" t="s">
        <v>42</v>
      </c>
      <c r="AV52" s="53" t="s">
        <v>42</v>
      </c>
      <c r="AW52" s="20" t="s">
        <v>42</v>
      </c>
      <c r="AX52" s="17" t="s">
        <v>42</v>
      </c>
      <c r="AY52" s="20" t="s">
        <v>42</v>
      </c>
      <c r="AZ52" s="20" t="s">
        <v>42</v>
      </c>
      <c r="BA52" s="20" t="s">
        <v>42</v>
      </c>
      <c r="BB52" s="20" t="s">
        <v>42</v>
      </c>
      <c r="BC52" s="20" t="s">
        <v>42</v>
      </c>
      <c r="BD52" s="20" t="s">
        <v>42</v>
      </c>
      <c r="BE52" s="20" t="s">
        <v>42</v>
      </c>
      <c r="BF52" s="146" t="s">
        <v>42</v>
      </c>
      <c r="BG52" s="20" t="s">
        <v>42</v>
      </c>
      <c r="BH52" s="20" t="s">
        <v>42</v>
      </c>
      <c r="BI52" s="20" t="s">
        <v>42</v>
      </c>
      <c r="BJ52" s="20" t="s">
        <v>42</v>
      </c>
      <c r="BK52" s="20" t="s">
        <v>42</v>
      </c>
      <c r="BL52" s="197" t="s">
        <v>42</v>
      </c>
      <c r="BM52" s="146" t="s">
        <v>42</v>
      </c>
      <c r="BN52" s="20" t="s">
        <v>42</v>
      </c>
      <c r="BO52" s="20" t="s">
        <v>42</v>
      </c>
      <c r="BP52" s="20" t="s">
        <v>42</v>
      </c>
      <c r="BQ52" s="20" t="s">
        <v>42</v>
      </c>
      <c r="BR52" s="20" t="s">
        <v>42</v>
      </c>
      <c r="BS52" s="20" t="s">
        <v>42</v>
      </c>
      <c r="BT52" s="20" t="s">
        <v>42</v>
      </c>
      <c r="BU52" s="20" t="s">
        <v>42</v>
      </c>
      <c r="BV52" s="20" t="s">
        <v>42</v>
      </c>
      <c r="BW52" s="20" t="s">
        <v>42</v>
      </c>
      <c r="BX52" s="20" t="s">
        <v>42</v>
      </c>
      <c r="BY52" s="147" t="s">
        <v>42</v>
      </c>
      <c r="BZ52" s="146" t="s">
        <v>42</v>
      </c>
      <c r="CA52" s="20" t="s">
        <v>42</v>
      </c>
      <c r="CB52" s="20" t="s">
        <v>42</v>
      </c>
      <c r="CC52" s="20" t="s">
        <v>42</v>
      </c>
      <c r="CD52" s="20" t="s">
        <v>42</v>
      </c>
      <c r="CE52" s="20" t="s">
        <v>42</v>
      </c>
      <c r="CF52" s="20" t="s">
        <v>42</v>
      </c>
      <c r="CG52" s="20" t="s">
        <v>42</v>
      </c>
      <c r="CH52" s="20" t="s">
        <v>42</v>
      </c>
      <c r="CI52" s="20" t="s">
        <v>42</v>
      </c>
      <c r="CJ52" s="20" t="s">
        <v>42</v>
      </c>
      <c r="CK52" s="147" t="s">
        <v>42</v>
      </c>
      <c r="CL52" s="146" t="s">
        <v>42</v>
      </c>
      <c r="CM52" s="20" t="s">
        <v>42</v>
      </c>
      <c r="CN52" s="20" t="s">
        <v>42</v>
      </c>
      <c r="CO52" s="20" t="s">
        <v>42</v>
      </c>
      <c r="CP52" s="20" t="s">
        <v>42</v>
      </c>
      <c r="CQ52" s="20" t="s">
        <v>42</v>
      </c>
      <c r="CR52" s="20" t="s">
        <v>42</v>
      </c>
      <c r="CS52" s="20" t="s">
        <v>42</v>
      </c>
      <c r="CT52" s="20" t="s">
        <v>42</v>
      </c>
      <c r="CU52" s="20" t="s">
        <v>42</v>
      </c>
      <c r="CV52" s="20" t="s">
        <v>42</v>
      </c>
      <c r="CW52" s="20" t="s">
        <v>42</v>
      </c>
      <c r="CX52" s="147" t="s">
        <v>42</v>
      </c>
    </row>
    <row r="53" spans="1:102">
      <c r="A53" s="7"/>
      <c r="B53" s="255">
        <v>50</v>
      </c>
      <c r="C53" s="263" t="s">
        <v>42</v>
      </c>
      <c r="D53" s="256">
        <v>1011</v>
      </c>
      <c r="E53" s="255">
        <v>1</v>
      </c>
      <c r="F53" s="256">
        <v>0</v>
      </c>
      <c r="G53" s="146">
        <f t="shared" si="6"/>
        <v>18.148592000000008</v>
      </c>
      <c r="H53" s="147">
        <v>2385.4448719999996</v>
      </c>
      <c r="I53" s="261">
        <v>1</v>
      </c>
      <c r="J53" s="180" t="s">
        <v>42</v>
      </c>
      <c r="K53" s="24">
        <v>0.55555555555555558</v>
      </c>
      <c r="L53" s="20" t="s">
        <v>42</v>
      </c>
      <c r="M53" s="20">
        <v>16.5</v>
      </c>
      <c r="N53" s="20">
        <v>16.5</v>
      </c>
      <c r="O53" s="20" t="s">
        <v>42</v>
      </c>
      <c r="P53" s="20">
        <v>6.77</v>
      </c>
      <c r="Q53" s="20">
        <v>6.77</v>
      </c>
      <c r="R53" s="20" t="s">
        <v>42</v>
      </c>
      <c r="S53" s="20" t="s">
        <v>42</v>
      </c>
      <c r="T53" s="20" t="s">
        <v>42</v>
      </c>
      <c r="U53" s="20" t="s">
        <v>42</v>
      </c>
      <c r="V53" s="147" t="s">
        <v>42</v>
      </c>
      <c r="W53" s="20" t="s">
        <v>42</v>
      </c>
      <c r="X53" s="20">
        <v>13.20051</v>
      </c>
      <c r="Y53" s="20">
        <v>0.21886666666666876</v>
      </c>
      <c r="Z53" s="20" t="s">
        <v>42</v>
      </c>
      <c r="AA53" s="20">
        <v>15.458616666666666</v>
      </c>
      <c r="AB53" s="20">
        <v>15.458616666666666</v>
      </c>
      <c r="AC53" s="89">
        <v>0.6836600000000006</v>
      </c>
      <c r="AD53" s="20">
        <f>X53-AA53</f>
        <v>-2.2581066666666665</v>
      </c>
      <c r="AE53" s="20">
        <v>9.14</v>
      </c>
      <c r="AF53" s="20" t="s">
        <v>42</v>
      </c>
      <c r="AG53" s="20">
        <v>9.14</v>
      </c>
      <c r="AH53" s="233" t="s">
        <v>42</v>
      </c>
      <c r="AI53" s="234">
        <v>0.55505000000000004</v>
      </c>
      <c r="AJ53" s="234">
        <v>0.55505000000000004</v>
      </c>
      <c r="AK53" s="234">
        <v>1.4899999999999636E-3</v>
      </c>
      <c r="AL53" s="11" t="s">
        <v>42</v>
      </c>
      <c r="AM53" s="11">
        <v>3.905148059129715E-2</v>
      </c>
      <c r="AN53" s="11" t="s">
        <v>42</v>
      </c>
      <c r="AO53" s="11">
        <v>9.9999997473787516E-5</v>
      </c>
      <c r="AP53" s="11" t="s">
        <v>42</v>
      </c>
      <c r="AQ53" s="11">
        <v>7.2800002992153168E-2</v>
      </c>
      <c r="AR53" s="11">
        <v>7.2800002992153168E-2</v>
      </c>
      <c r="AS53" s="17" t="s">
        <v>42</v>
      </c>
      <c r="AT53" s="20" t="s">
        <v>42</v>
      </c>
      <c r="AU53" s="20" t="s">
        <v>42</v>
      </c>
      <c r="AV53" s="53">
        <v>9.3500000000000198E-3</v>
      </c>
      <c r="AW53" s="20" t="s">
        <v>42</v>
      </c>
      <c r="AX53" s="17" t="s">
        <v>42</v>
      </c>
      <c r="AY53" s="20">
        <v>-105.21669667006081</v>
      </c>
      <c r="AZ53" s="20">
        <v>-105.21669667006081</v>
      </c>
      <c r="BA53" s="20" t="s">
        <v>42</v>
      </c>
      <c r="BB53" s="20">
        <v>-13.727768826422469</v>
      </c>
      <c r="BC53" s="20">
        <v>-13.727768826422469</v>
      </c>
      <c r="BD53" s="20" t="s">
        <v>42</v>
      </c>
      <c r="BE53" s="20">
        <f>AY53-(8*BB53)</f>
        <v>4.6054539413189417</v>
      </c>
      <c r="BF53" s="146" t="s">
        <v>42</v>
      </c>
      <c r="BG53" s="58">
        <v>1.505466</v>
      </c>
      <c r="BH53" s="58">
        <v>1.505466</v>
      </c>
      <c r="BI53" s="20" t="s">
        <v>42</v>
      </c>
      <c r="BJ53" s="58">
        <v>0.32329999999999998</v>
      </c>
      <c r="BK53" s="58">
        <v>0.32329999999999998</v>
      </c>
      <c r="BL53" s="197">
        <f t="shared" si="9"/>
        <v>74.45599</v>
      </c>
      <c r="BM53" s="146" t="s">
        <v>42</v>
      </c>
      <c r="BN53" s="20" t="s">
        <v>42</v>
      </c>
      <c r="BO53" s="20" t="s">
        <v>42</v>
      </c>
      <c r="BP53" s="20" t="s">
        <v>42</v>
      </c>
      <c r="BQ53" s="20" t="s">
        <v>42</v>
      </c>
      <c r="BR53" s="20" t="s">
        <v>42</v>
      </c>
      <c r="BS53" s="20" t="s">
        <v>42</v>
      </c>
      <c r="BT53" s="20" t="s">
        <v>42</v>
      </c>
      <c r="BU53" s="20" t="s">
        <v>42</v>
      </c>
      <c r="BV53" s="20" t="s">
        <v>42</v>
      </c>
      <c r="BW53" s="20" t="s">
        <v>42</v>
      </c>
      <c r="BX53" s="20" t="s">
        <v>42</v>
      </c>
      <c r="BY53" s="147" t="s">
        <v>42</v>
      </c>
      <c r="BZ53" s="146">
        <v>12930.658752064843</v>
      </c>
      <c r="CA53" s="20">
        <v>5063.4936416780256</v>
      </c>
      <c r="CB53" s="20">
        <v>181.90167426777691</v>
      </c>
      <c r="CC53" s="20">
        <v>19817.315676057195</v>
      </c>
      <c r="CD53" s="20">
        <v>3579.255537850267</v>
      </c>
      <c r="CE53" s="20">
        <v>15764.985107529183</v>
      </c>
      <c r="CF53" s="20">
        <v>6.0022772127326443</v>
      </c>
      <c r="CG53" s="20">
        <v>8.5887344247894362</v>
      </c>
      <c r="CH53" s="20">
        <v>178.09890945508752</v>
      </c>
      <c r="CI53" s="20">
        <v>2.7158287077173693</v>
      </c>
      <c r="CJ53" s="20">
        <v>158.76483614158155</v>
      </c>
      <c r="CK53" s="147">
        <v>299.87593168281683</v>
      </c>
      <c r="CL53" s="146">
        <v>12930.658752064843</v>
      </c>
      <c r="CM53" s="20">
        <v>5063.4936416780256</v>
      </c>
      <c r="CN53" s="20">
        <v>181.90167426777691</v>
      </c>
      <c r="CO53" s="20">
        <v>19817.315676057195</v>
      </c>
      <c r="CP53" s="20">
        <v>3579.255537850267</v>
      </c>
      <c r="CQ53" s="20">
        <v>15764.985107529183</v>
      </c>
      <c r="CR53" s="20">
        <v>6.0022772127326443</v>
      </c>
      <c r="CS53" s="20">
        <v>6.0022772127326443</v>
      </c>
      <c r="CT53" s="20">
        <v>8.5887344247894362</v>
      </c>
      <c r="CU53" s="20">
        <v>178.09890945508752</v>
      </c>
      <c r="CV53" s="20">
        <v>2.7158287077173693</v>
      </c>
      <c r="CW53" s="20">
        <v>158.76483614158155</v>
      </c>
      <c r="CX53" s="147">
        <v>299.87593168281683</v>
      </c>
    </row>
    <row r="54" spans="1:102">
      <c r="A54" s="7"/>
      <c r="B54" s="255">
        <v>51</v>
      </c>
      <c r="C54" s="263" t="s">
        <v>42</v>
      </c>
      <c r="D54" s="256">
        <v>1018</v>
      </c>
      <c r="E54" s="255">
        <v>1</v>
      </c>
      <c r="F54" s="256">
        <v>0</v>
      </c>
      <c r="G54" s="146">
        <f t="shared" si="6"/>
        <v>45.011763999999857</v>
      </c>
      <c r="H54" s="147">
        <v>2430.4566359999994</v>
      </c>
      <c r="I54" s="261">
        <v>1</v>
      </c>
      <c r="J54" s="180" t="s">
        <v>42</v>
      </c>
      <c r="K54" s="24">
        <v>0.56527777777777777</v>
      </c>
      <c r="L54" s="20" t="s">
        <v>42</v>
      </c>
      <c r="M54" s="20">
        <v>25.1</v>
      </c>
      <c r="N54" s="20">
        <v>25.1</v>
      </c>
      <c r="O54" s="20" t="s">
        <v>42</v>
      </c>
      <c r="P54" s="20">
        <v>6.92</v>
      </c>
      <c r="Q54" s="20">
        <v>6.92</v>
      </c>
      <c r="R54" s="20" t="s">
        <v>42</v>
      </c>
      <c r="S54" s="20" t="s">
        <v>42</v>
      </c>
      <c r="T54" s="20" t="s">
        <v>42</v>
      </c>
      <c r="U54" s="20" t="s">
        <v>42</v>
      </c>
      <c r="V54" s="147" t="s">
        <v>42</v>
      </c>
      <c r="W54" s="20" t="s">
        <v>42</v>
      </c>
      <c r="X54" s="20">
        <v>12.560510000000001</v>
      </c>
      <c r="Y54" s="20">
        <v>0.21886666666666876</v>
      </c>
      <c r="Z54" s="20" t="s">
        <v>42</v>
      </c>
      <c r="AA54" s="20">
        <v>19.188616666666665</v>
      </c>
      <c r="AB54" s="20">
        <v>19.188616666666665</v>
      </c>
      <c r="AC54" s="89">
        <v>0.6836600000000006</v>
      </c>
      <c r="AD54" s="20">
        <f>X54-AA54</f>
        <v>-6.6281066666666639</v>
      </c>
      <c r="AE54" s="20" t="s">
        <v>42</v>
      </c>
      <c r="AF54" s="20" t="s">
        <v>42</v>
      </c>
      <c r="AG54" s="20" t="s">
        <v>42</v>
      </c>
      <c r="AH54" s="233" t="s">
        <v>42</v>
      </c>
      <c r="AI54" s="234">
        <v>0.73375000000000001</v>
      </c>
      <c r="AJ54" s="234">
        <v>0.73375000000000001</v>
      </c>
      <c r="AK54" s="234">
        <v>1.4899999999999636E-3</v>
      </c>
      <c r="AL54" s="11" t="s">
        <v>42</v>
      </c>
      <c r="AM54" s="11">
        <v>0.2386913001537323</v>
      </c>
      <c r="AN54" s="11" t="s">
        <v>42</v>
      </c>
      <c r="AO54" s="11">
        <v>5.2000000141561031E-3</v>
      </c>
      <c r="AP54" s="11" t="s">
        <v>42</v>
      </c>
      <c r="AQ54" s="11">
        <v>7.3499999940395355E-2</v>
      </c>
      <c r="AR54" s="11">
        <v>7.3499999940395355E-2</v>
      </c>
      <c r="AS54" s="17" t="s">
        <v>42</v>
      </c>
      <c r="AT54" s="20">
        <v>1.5841000000000001</v>
      </c>
      <c r="AU54" s="20">
        <v>1.5841000000000001</v>
      </c>
      <c r="AV54" s="53">
        <v>9.3500000000000198E-3</v>
      </c>
      <c r="AW54" s="20" t="s">
        <v>42</v>
      </c>
      <c r="AX54" s="17" t="s">
        <v>42</v>
      </c>
      <c r="AY54" s="20">
        <v>-105.64867900106994</v>
      </c>
      <c r="AZ54" s="20">
        <v>-105.64867900106994</v>
      </c>
      <c r="BA54" s="20" t="s">
        <v>42</v>
      </c>
      <c r="BB54" s="20">
        <v>-13.769765434375163</v>
      </c>
      <c r="BC54" s="20">
        <v>-13.769765434375163</v>
      </c>
      <c r="BD54" s="20" t="s">
        <v>42</v>
      </c>
      <c r="BE54" s="20">
        <f>AY54-(8*BB54)</f>
        <v>4.5094444739313673</v>
      </c>
      <c r="BF54" s="146" t="s">
        <v>42</v>
      </c>
      <c r="BG54" s="58">
        <v>1.452</v>
      </c>
      <c r="BH54" s="58">
        <v>1.452</v>
      </c>
      <c r="BI54" s="20" t="s">
        <v>42</v>
      </c>
      <c r="BJ54" s="58">
        <v>0.44901999999999997</v>
      </c>
      <c r="BK54" s="58">
        <v>0.44901999999999997</v>
      </c>
      <c r="BL54" s="197">
        <f t="shared" si="9"/>
        <v>103.409306</v>
      </c>
      <c r="BM54" s="146" t="s">
        <v>42</v>
      </c>
      <c r="BN54" s="20" t="s">
        <v>42</v>
      </c>
      <c r="BO54" s="20" t="s">
        <v>42</v>
      </c>
      <c r="BP54" s="20" t="s">
        <v>42</v>
      </c>
      <c r="BQ54" s="20" t="s">
        <v>42</v>
      </c>
      <c r="BR54" s="20" t="s">
        <v>42</v>
      </c>
      <c r="BS54" s="20" t="s">
        <v>42</v>
      </c>
      <c r="BT54" s="20" t="s">
        <v>42</v>
      </c>
      <c r="BU54" s="20" t="s">
        <v>42</v>
      </c>
      <c r="BV54" s="20" t="s">
        <v>42</v>
      </c>
      <c r="BW54" s="20" t="s">
        <v>42</v>
      </c>
      <c r="BX54" s="20" t="s">
        <v>42</v>
      </c>
      <c r="BY54" s="147" t="s">
        <v>42</v>
      </c>
      <c r="BZ54" s="146">
        <v>15300.192837095889</v>
      </c>
      <c r="CA54" s="20">
        <v>6210.1843508571565</v>
      </c>
      <c r="CB54" s="20">
        <v>170.17611211453499</v>
      </c>
      <c r="CC54" s="20">
        <v>22892.257325740899</v>
      </c>
      <c r="CD54" s="20">
        <v>3568.3393690208645</v>
      </c>
      <c r="CE54" s="20">
        <v>20310.768379401576</v>
      </c>
      <c r="CF54" s="20">
        <v>6.7990981613031938</v>
      </c>
      <c r="CG54" s="20">
        <v>9.9945555134582094</v>
      </c>
      <c r="CH54" s="20">
        <v>208.12374480426223</v>
      </c>
      <c r="CI54" s="20">
        <v>1.8335861607342099</v>
      </c>
      <c r="CJ54" s="20">
        <v>205.58798160557686</v>
      </c>
      <c r="CK54" s="147">
        <v>480.29528522431951</v>
      </c>
      <c r="CL54" s="146">
        <v>15300.192837095889</v>
      </c>
      <c r="CM54" s="20">
        <v>6210.1843508571565</v>
      </c>
      <c r="CN54" s="20">
        <v>170.17611211453499</v>
      </c>
      <c r="CO54" s="20">
        <v>22892.257325740899</v>
      </c>
      <c r="CP54" s="20">
        <v>3568.3393690208645</v>
      </c>
      <c r="CQ54" s="20">
        <v>20310.768379401576</v>
      </c>
      <c r="CR54" s="20">
        <v>6.7990981613031938</v>
      </c>
      <c r="CS54" s="20">
        <v>6.7990981613031938</v>
      </c>
      <c r="CT54" s="20">
        <v>9.9945555134582094</v>
      </c>
      <c r="CU54" s="20">
        <v>208.12374480426223</v>
      </c>
      <c r="CV54" s="20">
        <v>1.8335861607342099</v>
      </c>
      <c r="CW54" s="20">
        <v>205.58798160557686</v>
      </c>
      <c r="CX54" s="147">
        <v>480.29528522431951</v>
      </c>
    </row>
    <row r="55" spans="1:102">
      <c r="A55" s="7"/>
      <c r="B55" s="255">
        <v>52</v>
      </c>
      <c r="C55" s="263" t="s">
        <v>42</v>
      </c>
      <c r="D55" s="256">
        <v>1007</v>
      </c>
      <c r="E55" s="255">
        <v>1</v>
      </c>
      <c r="F55" s="256">
        <v>0</v>
      </c>
      <c r="G55" s="146">
        <f t="shared" si="6"/>
        <v>52.64898200000016</v>
      </c>
      <c r="H55" s="147">
        <v>2483.1056179999996</v>
      </c>
      <c r="I55" s="261" t="s">
        <v>42</v>
      </c>
      <c r="J55" s="180" t="s">
        <v>42</v>
      </c>
      <c r="K55" s="24">
        <v>0.58958333333333335</v>
      </c>
      <c r="L55" s="20" t="s">
        <v>42</v>
      </c>
      <c r="M55" s="20">
        <v>25.8</v>
      </c>
      <c r="N55" s="20">
        <v>25.8</v>
      </c>
      <c r="O55" s="20" t="s">
        <v>42</v>
      </c>
      <c r="P55" s="20">
        <v>7.08</v>
      </c>
      <c r="Q55" s="20">
        <v>7.08</v>
      </c>
      <c r="R55" s="20" t="s">
        <v>42</v>
      </c>
      <c r="S55" s="20" t="s">
        <v>42</v>
      </c>
      <c r="T55" s="20" t="s">
        <v>42</v>
      </c>
      <c r="U55" s="20" t="s">
        <v>42</v>
      </c>
      <c r="V55" s="147" t="s">
        <v>42</v>
      </c>
      <c r="W55" s="20" t="s">
        <v>42</v>
      </c>
      <c r="X55" s="20">
        <v>26.483533333333334</v>
      </c>
      <c r="Y55" s="20">
        <v>0.21886666666666876</v>
      </c>
      <c r="Z55" s="20" t="s">
        <v>42</v>
      </c>
      <c r="AA55" s="20">
        <v>16.888616666666667</v>
      </c>
      <c r="AB55" s="20">
        <v>16.888616666666667</v>
      </c>
      <c r="AC55" s="89">
        <v>0.6836600000000006</v>
      </c>
      <c r="AD55" s="20">
        <f>X55-AA55</f>
        <v>9.5949166666666663</v>
      </c>
      <c r="AE55" s="20">
        <f>AD55</f>
        <v>9.5949166666666663</v>
      </c>
      <c r="AF55" s="20">
        <f>SQRT(Y55^2+AC55^2)</f>
        <v>0.71783954570487374</v>
      </c>
      <c r="AG55" s="20">
        <v>11.09</v>
      </c>
      <c r="AH55" s="233" t="s">
        <v>42</v>
      </c>
      <c r="AI55" s="234">
        <v>0.71914999999999996</v>
      </c>
      <c r="AJ55" s="234">
        <v>0.71914999999999996</v>
      </c>
      <c r="AK55" s="234">
        <v>1.4899999999999636E-3</v>
      </c>
      <c r="AL55" s="11" t="s">
        <v>42</v>
      </c>
      <c r="AM55" s="11">
        <v>4.0550371631979942E-3</v>
      </c>
      <c r="AN55" s="11" t="s">
        <v>42</v>
      </c>
      <c r="AO55" s="11">
        <v>3.5000001080334187E-3</v>
      </c>
      <c r="AP55" s="11" t="s">
        <v>42</v>
      </c>
      <c r="AQ55" s="11">
        <v>8.190000057220459E-2</v>
      </c>
      <c r="AR55" s="11">
        <v>8.190000057220459E-2</v>
      </c>
      <c r="AS55" s="17" t="s">
        <v>42</v>
      </c>
      <c r="AT55" s="20">
        <v>1.9581</v>
      </c>
      <c r="AU55" s="20">
        <v>1.9581</v>
      </c>
      <c r="AV55" s="53">
        <v>6.4000000000000203E-3</v>
      </c>
      <c r="AW55" s="20" t="s">
        <v>42</v>
      </c>
      <c r="AX55" s="17" t="s">
        <v>42</v>
      </c>
      <c r="AY55" s="20">
        <v>-105.26666530562424</v>
      </c>
      <c r="AZ55" s="20">
        <v>-105.26666530562424</v>
      </c>
      <c r="BA55" s="20" t="s">
        <v>42</v>
      </c>
      <c r="BB55" s="20">
        <v>-13.646028421479681</v>
      </c>
      <c r="BC55" s="20">
        <v>-13.646028421479681</v>
      </c>
      <c r="BD55" s="20" t="s">
        <v>42</v>
      </c>
      <c r="BE55" s="20">
        <f>AY55-(8*BB55)</f>
        <v>3.9015620662132022</v>
      </c>
      <c r="BF55" s="146" t="s">
        <v>42</v>
      </c>
      <c r="BG55" s="58">
        <v>1.45947</v>
      </c>
      <c r="BH55" s="58">
        <v>1.45947</v>
      </c>
      <c r="BI55" s="20" t="s">
        <v>42</v>
      </c>
      <c r="BJ55" s="58">
        <v>0.43223</v>
      </c>
      <c r="BK55" s="58">
        <v>0.43223</v>
      </c>
      <c r="BL55" s="197">
        <f t="shared" si="9"/>
        <v>99.542569</v>
      </c>
      <c r="BM55" s="146" t="s">
        <v>42</v>
      </c>
      <c r="BN55" s="20" t="s">
        <v>42</v>
      </c>
      <c r="BO55" s="20" t="s">
        <v>42</v>
      </c>
      <c r="BP55" s="20" t="s">
        <v>42</v>
      </c>
      <c r="BQ55" s="20" t="s">
        <v>42</v>
      </c>
      <c r="BR55" s="20" t="s">
        <v>42</v>
      </c>
      <c r="BS55" s="20" t="s">
        <v>42</v>
      </c>
      <c r="BT55" s="20" t="s">
        <v>42</v>
      </c>
      <c r="BU55" s="20" t="s">
        <v>42</v>
      </c>
      <c r="BV55" s="20" t="s">
        <v>42</v>
      </c>
      <c r="BW55" s="20" t="s">
        <v>42</v>
      </c>
      <c r="BX55" s="20" t="s">
        <v>42</v>
      </c>
      <c r="BY55" s="147" t="s">
        <v>42</v>
      </c>
      <c r="BZ55" s="146">
        <v>15135.724105802372</v>
      </c>
      <c r="CA55" s="20">
        <v>5376.4664879054499</v>
      </c>
      <c r="CB55" s="20">
        <v>159.45705752322525</v>
      </c>
      <c r="CC55" s="20">
        <v>23251.585291765718</v>
      </c>
      <c r="CD55" s="20">
        <v>3371.1725583006792</v>
      </c>
      <c r="CE55" s="20">
        <v>17581.380190151947</v>
      </c>
      <c r="CF55" s="20">
        <v>7.355454366934814</v>
      </c>
      <c r="CG55" s="20">
        <v>9.9758167196623297</v>
      </c>
      <c r="CH55" s="20">
        <v>213.119750257741</v>
      </c>
      <c r="CI55" s="20">
        <v>3.3135322596522983</v>
      </c>
      <c r="CJ55" s="20">
        <v>181.48927147672237</v>
      </c>
      <c r="CK55" s="147">
        <v>410.58887875622179</v>
      </c>
      <c r="CL55" s="146">
        <v>15135.724105802372</v>
      </c>
      <c r="CM55" s="20">
        <v>5376.4664879054499</v>
      </c>
      <c r="CN55" s="20">
        <v>159.45705752322525</v>
      </c>
      <c r="CO55" s="20">
        <v>23251.585291765718</v>
      </c>
      <c r="CP55" s="20">
        <v>3371.1725583006792</v>
      </c>
      <c r="CQ55" s="20">
        <v>17581.380190151947</v>
      </c>
      <c r="CR55" s="20">
        <v>7.355454366934814</v>
      </c>
      <c r="CS55" s="20">
        <v>7.355454366934814</v>
      </c>
      <c r="CT55" s="20">
        <v>9.9758167196623297</v>
      </c>
      <c r="CU55" s="20">
        <v>213.119750257741</v>
      </c>
      <c r="CV55" s="20">
        <v>3.3135322596522983</v>
      </c>
      <c r="CW55" s="20">
        <v>181.48927147672237</v>
      </c>
      <c r="CX55" s="147">
        <v>410.58887875622179</v>
      </c>
    </row>
    <row r="56" spans="1:102">
      <c r="A56" s="7"/>
      <c r="B56" s="255">
        <v>53</v>
      </c>
      <c r="C56" s="263" t="s">
        <v>42</v>
      </c>
      <c r="D56" s="256">
        <v>1006</v>
      </c>
      <c r="E56" s="255">
        <v>1</v>
      </c>
      <c r="F56" s="256">
        <v>0</v>
      </c>
      <c r="G56" s="146">
        <f t="shared" si="6"/>
        <v>43.845432999999957</v>
      </c>
      <c r="H56" s="147">
        <v>2526.9510509999996</v>
      </c>
      <c r="I56" s="261">
        <v>1</v>
      </c>
      <c r="J56" s="180" t="s">
        <v>42</v>
      </c>
      <c r="K56" s="24">
        <v>0.60069444444444442</v>
      </c>
      <c r="L56" s="20" t="s">
        <v>42</v>
      </c>
      <c r="M56" s="20">
        <v>24.2</v>
      </c>
      <c r="N56" s="20">
        <v>24.2</v>
      </c>
      <c r="O56" s="20" t="s">
        <v>42</v>
      </c>
      <c r="P56" s="20">
        <v>6.77</v>
      </c>
      <c r="Q56" s="20">
        <v>6.77</v>
      </c>
      <c r="R56" s="20" t="s">
        <v>42</v>
      </c>
      <c r="S56" s="20" t="s">
        <v>42</v>
      </c>
      <c r="T56" s="20" t="s">
        <v>42</v>
      </c>
      <c r="U56" s="20" t="s">
        <v>42</v>
      </c>
      <c r="V56" s="147" t="s">
        <v>42</v>
      </c>
      <c r="W56" s="20" t="s">
        <v>42</v>
      </c>
      <c r="X56" s="20">
        <v>26.493533333333332</v>
      </c>
      <c r="Y56" s="20">
        <v>0.21886666666666876</v>
      </c>
      <c r="Z56" s="20" t="s">
        <v>42</v>
      </c>
      <c r="AA56" s="20">
        <v>16.478616666666667</v>
      </c>
      <c r="AB56" s="20">
        <v>16.478616666666667</v>
      </c>
      <c r="AC56" s="89">
        <v>0.4</v>
      </c>
      <c r="AD56" s="20">
        <f>X56-AA56</f>
        <v>10.014916666666664</v>
      </c>
      <c r="AE56" s="20">
        <f>AD56</f>
        <v>10.014916666666664</v>
      </c>
      <c r="AF56" s="20">
        <f>SQRT(Y56^2+AC56^2)</f>
        <v>0.45596339521696116</v>
      </c>
      <c r="AG56" s="20">
        <v>10.84</v>
      </c>
      <c r="AH56" s="233" t="s">
        <v>42</v>
      </c>
      <c r="AI56" s="234">
        <v>0.70055000000000001</v>
      </c>
      <c r="AJ56" s="234">
        <v>0.70055000000000001</v>
      </c>
      <c r="AK56" s="234">
        <v>1.4899999999999636E-3</v>
      </c>
      <c r="AL56" s="11" t="s">
        <v>42</v>
      </c>
      <c r="AM56" s="11">
        <v>2.0524689927697182E-2</v>
      </c>
      <c r="AN56" s="11" t="s">
        <v>42</v>
      </c>
      <c r="AO56" s="11">
        <v>5.4999999701976776E-3</v>
      </c>
      <c r="AP56" s="11" t="s">
        <v>42</v>
      </c>
      <c r="AQ56" s="11">
        <v>9.8800003528594971E-2</v>
      </c>
      <c r="AR56" s="11">
        <v>9.8800003528594971E-2</v>
      </c>
      <c r="AS56" s="17" t="s">
        <v>42</v>
      </c>
      <c r="AT56" s="20">
        <v>1.9251</v>
      </c>
      <c r="AU56" s="20">
        <v>1.9251</v>
      </c>
      <c r="AV56" s="53">
        <v>6.4000000000000203E-3</v>
      </c>
      <c r="AW56" s="20" t="s">
        <v>42</v>
      </c>
      <c r="AX56" s="17" t="s">
        <v>42</v>
      </c>
      <c r="AY56" s="20">
        <v>-105.38238041951927</v>
      </c>
      <c r="AZ56" s="20">
        <v>-105.38238041951927</v>
      </c>
      <c r="BA56" s="20" t="s">
        <v>42</v>
      </c>
      <c r="BB56" s="20">
        <v>-13.770607812471056</v>
      </c>
      <c r="BC56" s="20">
        <v>-13.770607812471056</v>
      </c>
      <c r="BD56" s="20" t="s">
        <v>42</v>
      </c>
      <c r="BE56" s="20">
        <f>AY56-(8*BB56)</f>
        <v>4.7824820802491814</v>
      </c>
      <c r="BF56" s="146" t="s">
        <v>42</v>
      </c>
      <c r="BG56" s="58">
        <v>1.4575940000000001</v>
      </c>
      <c r="BH56" s="58">
        <v>1.4575940000000001</v>
      </c>
      <c r="BI56" s="20" t="s">
        <v>42</v>
      </c>
      <c r="BJ56" s="58">
        <v>0.42919000000000002</v>
      </c>
      <c r="BK56" s="58" t="s">
        <v>82</v>
      </c>
      <c r="BL56" s="197" t="s">
        <v>42</v>
      </c>
      <c r="BM56" s="146" t="s">
        <v>42</v>
      </c>
      <c r="BN56" s="20" t="s">
        <v>42</v>
      </c>
      <c r="BO56" s="20" t="s">
        <v>42</v>
      </c>
      <c r="BP56" s="20" t="s">
        <v>42</v>
      </c>
      <c r="BQ56" s="20" t="s">
        <v>42</v>
      </c>
      <c r="BR56" s="20" t="s">
        <v>42</v>
      </c>
      <c r="BS56" s="20" t="s">
        <v>42</v>
      </c>
      <c r="BT56" s="20" t="s">
        <v>42</v>
      </c>
      <c r="BU56" s="20" t="s">
        <v>42</v>
      </c>
      <c r="BV56" s="20" t="s">
        <v>42</v>
      </c>
      <c r="BW56" s="20" t="s">
        <v>42</v>
      </c>
      <c r="BX56" s="20" t="s">
        <v>42</v>
      </c>
      <c r="BY56" s="147" t="s">
        <v>42</v>
      </c>
      <c r="BZ56" s="146">
        <v>15068.180172452596</v>
      </c>
      <c r="CA56" s="20">
        <v>5200.747987467098</v>
      </c>
      <c r="CB56" s="20">
        <v>148.04848344812083</v>
      </c>
      <c r="CC56" s="20">
        <v>23482.111953538766</v>
      </c>
      <c r="CD56" s="20">
        <v>3448.546088234521</v>
      </c>
      <c r="CE56" s="20">
        <v>17411.183954399181</v>
      </c>
      <c r="CF56" s="20">
        <v>7.7728440566473465</v>
      </c>
      <c r="CG56" s="20">
        <v>11.693780838404555</v>
      </c>
      <c r="CH56" s="20">
        <v>264.79461630255923</v>
      </c>
      <c r="CI56" s="20">
        <v>5.7824528562978852</v>
      </c>
      <c r="CJ56" s="20">
        <v>179.34689838087115</v>
      </c>
      <c r="CK56" s="147">
        <v>416.0535548896122</v>
      </c>
      <c r="CL56" s="146">
        <v>15068.180172452596</v>
      </c>
      <c r="CM56" s="20">
        <v>5200.747987467098</v>
      </c>
      <c r="CN56" s="20">
        <v>148.04848344812083</v>
      </c>
      <c r="CO56" s="20">
        <v>23482.111953538766</v>
      </c>
      <c r="CP56" s="20">
        <v>3448.546088234521</v>
      </c>
      <c r="CQ56" s="20">
        <v>17411.183954399181</v>
      </c>
      <c r="CR56" s="20">
        <v>7.7728440566473465</v>
      </c>
      <c r="CS56" s="20">
        <v>7.7728440566473465</v>
      </c>
      <c r="CT56" s="20">
        <v>11.693780838404555</v>
      </c>
      <c r="CU56" s="20">
        <v>264.79461630255923</v>
      </c>
      <c r="CV56" s="20">
        <v>5.7824528562978852</v>
      </c>
      <c r="CW56" s="20">
        <v>179.34689838087115</v>
      </c>
      <c r="CX56" s="147">
        <v>416.0535548896122</v>
      </c>
    </row>
    <row r="57" spans="1:102">
      <c r="A57" s="7"/>
      <c r="B57" s="255">
        <v>54</v>
      </c>
      <c r="C57" s="263" t="s">
        <v>42</v>
      </c>
      <c r="D57" s="256">
        <v>1008</v>
      </c>
      <c r="E57" s="255">
        <v>1</v>
      </c>
      <c r="F57" s="256">
        <v>0</v>
      </c>
      <c r="G57" s="146">
        <f t="shared" si="6"/>
        <v>54.313858999999866</v>
      </c>
      <c r="H57" s="147">
        <v>2581.2649099999994</v>
      </c>
      <c r="I57" s="261" t="s">
        <v>42</v>
      </c>
      <c r="J57" s="180" t="s">
        <v>42</v>
      </c>
      <c r="K57" s="24">
        <v>0.61041666666666672</v>
      </c>
      <c r="L57" s="20" t="s">
        <v>42</v>
      </c>
      <c r="M57" s="20">
        <v>23.2</v>
      </c>
      <c r="N57" s="20">
        <v>23.2</v>
      </c>
      <c r="O57" s="20" t="s">
        <v>42</v>
      </c>
      <c r="P57" s="20">
        <v>6.29</v>
      </c>
      <c r="Q57" s="20">
        <v>6.29</v>
      </c>
      <c r="R57" s="20" t="s">
        <v>42</v>
      </c>
      <c r="S57" s="20" t="s">
        <v>42</v>
      </c>
      <c r="T57" s="20" t="s">
        <v>42</v>
      </c>
      <c r="U57" s="20" t="s">
        <v>42</v>
      </c>
      <c r="V57" s="147" t="s">
        <v>42</v>
      </c>
      <c r="W57" s="20" t="s">
        <v>42</v>
      </c>
      <c r="X57" s="20">
        <v>28.550509999999999</v>
      </c>
      <c r="Y57" s="20">
        <v>0.51199999999999868</v>
      </c>
      <c r="Z57" s="20" t="s">
        <v>42</v>
      </c>
      <c r="AA57" s="20">
        <v>16.718616666666666</v>
      </c>
      <c r="AB57" s="20">
        <v>16.718616666666666</v>
      </c>
      <c r="AC57" s="89">
        <v>0.6836600000000006</v>
      </c>
      <c r="AD57" s="20">
        <f>X57-AA57</f>
        <v>11.831893333333333</v>
      </c>
      <c r="AE57" s="20">
        <v>11.831893333333333</v>
      </c>
      <c r="AF57" s="20">
        <f>SQRT(Y57^2+AC57^2)</f>
        <v>0.85412820794070454</v>
      </c>
      <c r="AG57" s="20">
        <v>12.01</v>
      </c>
      <c r="AH57" s="233" t="s">
        <v>42</v>
      </c>
      <c r="AI57" s="234">
        <v>1.0166500000000001</v>
      </c>
      <c r="AJ57" s="234" t="s">
        <v>42</v>
      </c>
      <c r="AK57" s="234">
        <v>1.4899999999999636E-3</v>
      </c>
      <c r="AL57" s="11" t="s">
        <v>42</v>
      </c>
      <c r="AM57" s="11">
        <v>9.4535388052463531E-3</v>
      </c>
      <c r="AN57" s="11" t="s">
        <v>42</v>
      </c>
      <c r="AO57" s="11">
        <v>9.3000000342726707E-3</v>
      </c>
      <c r="AP57" s="11" t="s">
        <v>42</v>
      </c>
      <c r="AQ57" s="11">
        <v>0.17010000348091125</v>
      </c>
      <c r="AR57" s="11">
        <v>0.17010000348091125</v>
      </c>
      <c r="AS57" s="17" t="s">
        <v>42</v>
      </c>
      <c r="AT57" s="20">
        <v>1.8964000000000001</v>
      </c>
      <c r="AU57" s="20">
        <v>1.8964000000000001</v>
      </c>
      <c r="AV57" s="53">
        <v>9.3500000000000198E-3</v>
      </c>
      <c r="AW57" s="20" t="s">
        <v>42</v>
      </c>
      <c r="AX57" s="17" t="s">
        <v>42</v>
      </c>
      <c r="AY57" s="20">
        <v>-100.68983447180341</v>
      </c>
      <c r="AZ57" s="20">
        <v>-100.68983447180341</v>
      </c>
      <c r="BA57" s="20" t="s">
        <v>42</v>
      </c>
      <c r="BB57" s="20">
        <v>-12.666697682392195</v>
      </c>
      <c r="BC57" s="20">
        <v>-12.666697682392195</v>
      </c>
      <c r="BD57" s="20" t="s">
        <v>42</v>
      </c>
      <c r="BE57" s="20">
        <f>AY57-(8*BB57)</f>
        <v>0.64374698733415414</v>
      </c>
      <c r="BF57" s="146" t="s">
        <v>42</v>
      </c>
      <c r="BG57" s="58">
        <v>1.4657370000000001</v>
      </c>
      <c r="BH57" s="58">
        <v>1.4657370000000001</v>
      </c>
      <c r="BI57" s="20" t="s">
        <v>42</v>
      </c>
      <c r="BJ57" s="58">
        <v>0.58384999999999998</v>
      </c>
      <c r="BK57" s="58">
        <v>0.58384999999999998</v>
      </c>
      <c r="BL57" s="197">
        <f>BK57*2.303*100</f>
        <v>134.460655</v>
      </c>
      <c r="BM57" s="146" t="s">
        <v>42</v>
      </c>
      <c r="BN57" s="20" t="s">
        <v>42</v>
      </c>
      <c r="BO57" s="20" t="s">
        <v>42</v>
      </c>
      <c r="BP57" s="20" t="s">
        <v>42</v>
      </c>
      <c r="BQ57" s="20" t="s">
        <v>42</v>
      </c>
      <c r="BR57" s="20" t="s">
        <v>42</v>
      </c>
      <c r="BS57" s="20" t="s">
        <v>42</v>
      </c>
      <c r="BT57" s="20" t="s">
        <v>42</v>
      </c>
      <c r="BU57" s="20" t="s">
        <v>42</v>
      </c>
      <c r="BV57" s="20" t="s">
        <v>42</v>
      </c>
      <c r="BW57" s="20" t="s">
        <v>42</v>
      </c>
      <c r="BX57" s="20" t="s">
        <v>42</v>
      </c>
      <c r="BY57" s="147" t="s">
        <v>42</v>
      </c>
      <c r="BZ57" s="146">
        <v>14580.96101597521</v>
      </c>
      <c r="CA57" s="20">
        <v>4653.7689608595419</v>
      </c>
      <c r="CB57" s="20">
        <v>156.68019767220352</v>
      </c>
      <c r="CC57" s="20">
        <v>23611.468276735486</v>
      </c>
      <c r="CD57" s="20">
        <v>5806.6140274143399</v>
      </c>
      <c r="CE57" s="20">
        <v>17528.122298090118</v>
      </c>
      <c r="CF57" s="20">
        <v>7.5925449323038112</v>
      </c>
      <c r="CG57" s="20">
        <v>10.097261418702754</v>
      </c>
      <c r="CH57" s="20">
        <v>1153.4685185684148</v>
      </c>
      <c r="CI57" s="20">
        <v>2.3843024125255816</v>
      </c>
      <c r="CJ57" s="20">
        <v>181.29839038455785</v>
      </c>
      <c r="CK57" s="147">
        <v>640.87655998529658</v>
      </c>
      <c r="CL57" s="146">
        <v>14580.96101597521</v>
      </c>
      <c r="CM57" s="20">
        <v>4653.7689608595419</v>
      </c>
      <c r="CN57" s="20">
        <v>156.68019767220352</v>
      </c>
      <c r="CO57" s="20">
        <v>23611.468276735486</v>
      </c>
      <c r="CP57" s="20">
        <v>5806.6140274143399</v>
      </c>
      <c r="CQ57" s="20">
        <v>17528.122298090118</v>
      </c>
      <c r="CR57" s="20">
        <v>7.5925449323038112</v>
      </c>
      <c r="CS57" s="20">
        <v>7.5925449323038112</v>
      </c>
      <c r="CT57" s="20">
        <v>10.097261418702754</v>
      </c>
      <c r="CU57" s="20">
        <v>1153.4685185684148</v>
      </c>
      <c r="CV57" s="20">
        <v>2.3843024125255816</v>
      </c>
      <c r="CW57" s="20">
        <v>181.29839038455785</v>
      </c>
      <c r="CX57" s="147">
        <v>640.87655998529658</v>
      </c>
    </row>
    <row r="58" spans="1:102" ht="16" thickBot="1">
      <c r="A58" s="59" t="s">
        <v>46</v>
      </c>
      <c r="B58" s="257">
        <v>55</v>
      </c>
      <c r="C58" s="267" t="s">
        <v>42</v>
      </c>
      <c r="D58" s="258" t="s">
        <v>42</v>
      </c>
      <c r="E58" s="257">
        <v>0</v>
      </c>
      <c r="F58" s="258">
        <v>0</v>
      </c>
      <c r="G58" s="148">
        <f t="shared" si="6"/>
        <v>9.9480269999999109</v>
      </c>
      <c r="H58" s="149">
        <v>2591.2129369999993</v>
      </c>
      <c r="I58" s="262">
        <v>1</v>
      </c>
      <c r="J58" s="181" t="s">
        <v>42</v>
      </c>
      <c r="K58" s="182" t="s">
        <v>42</v>
      </c>
      <c r="L58" s="153" t="s">
        <v>42</v>
      </c>
      <c r="M58" s="153" t="s">
        <v>42</v>
      </c>
      <c r="N58" s="153" t="s">
        <v>42</v>
      </c>
      <c r="O58" s="153" t="s">
        <v>42</v>
      </c>
      <c r="P58" s="153" t="s">
        <v>42</v>
      </c>
      <c r="Q58" s="153" t="s">
        <v>42</v>
      </c>
      <c r="R58" s="153" t="s">
        <v>42</v>
      </c>
      <c r="S58" s="153" t="s">
        <v>42</v>
      </c>
      <c r="T58" s="153" t="s">
        <v>42</v>
      </c>
      <c r="U58" s="153" t="s">
        <v>42</v>
      </c>
      <c r="V58" s="149" t="s">
        <v>42</v>
      </c>
      <c r="W58" s="28" t="s">
        <v>42</v>
      </c>
      <c r="X58" s="28" t="s">
        <v>42</v>
      </c>
      <c r="Y58" s="28" t="s">
        <v>42</v>
      </c>
      <c r="Z58" s="28" t="s">
        <v>42</v>
      </c>
      <c r="AA58" s="28" t="s">
        <v>42</v>
      </c>
      <c r="AB58" s="28" t="s">
        <v>42</v>
      </c>
      <c r="AC58" s="29" t="s">
        <v>42</v>
      </c>
      <c r="AD58" s="28" t="s">
        <v>42</v>
      </c>
      <c r="AE58" s="69" t="s">
        <v>42</v>
      </c>
      <c r="AF58" s="69" t="s">
        <v>42</v>
      </c>
      <c r="AG58" s="84" t="s">
        <v>42</v>
      </c>
      <c r="AH58" s="239" t="s">
        <v>42</v>
      </c>
      <c r="AI58" s="240" t="s">
        <v>42</v>
      </c>
      <c r="AJ58" s="240" t="s">
        <v>42</v>
      </c>
      <c r="AK58" s="240" t="s">
        <v>42</v>
      </c>
      <c r="AL58" s="15" t="s">
        <v>42</v>
      </c>
      <c r="AM58" s="15" t="s">
        <v>42</v>
      </c>
      <c r="AN58" s="15" t="s">
        <v>42</v>
      </c>
      <c r="AO58" s="15" t="s">
        <v>42</v>
      </c>
      <c r="AP58" s="15" t="s">
        <v>42</v>
      </c>
      <c r="AQ58" s="15" t="s">
        <v>42</v>
      </c>
      <c r="AR58" s="15" t="s">
        <v>42</v>
      </c>
      <c r="AS58" s="26" t="s">
        <v>42</v>
      </c>
      <c r="AT58" s="28" t="s">
        <v>42</v>
      </c>
      <c r="AU58" s="28" t="s">
        <v>42</v>
      </c>
      <c r="AV58" s="54" t="s">
        <v>42</v>
      </c>
      <c r="AW58" s="28" t="s">
        <v>42</v>
      </c>
      <c r="AX58" s="26" t="s">
        <v>42</v>
      </c>
      <c r="AY58" s="28" t="s">
        <v>42</v>
      </c>
      <c r="AZ58" s="28" t="s">
        <v>42</v>
      </c>
      <c r="BA58" s="28" t="s">
        <v>42</v>
      </c>
      <c r="BB58" s="28" t="s">
        <v>42</v>
      </c>
      <c r="BC58" s="28" t="s">
        <v>42</v>
      </c>
      <c r="BD58" s="28" t="s">
        <v>42</v>
      </c>
      <c r="BE58" s="28" t="s">
        <v>42</v>
      </c>
      <c r="BF58" s="148" t="s">
        <v>42</v>
      </c>
      <c r="BG58" s="153" t="s">
        <v>42</v>
      </c>
      <c r="BH58" s="153" t="s">
        <v>42</v>
      </c>
      <c r="BI58" s="153" t="s">
        <v>42</v>
      </c>
      <c r="BJ58" s="153" t="s">
        <v>42</v>
      </c>
      <c r="BK58" s="153" t="s">
        <v>42</v>
      </c>
      <c r="BL58" s="200" t="s">
        <v>42</v>
      </c>
      <c r="BM58" s="148" t="s">
        <v>42</v>
      </c>
      <c r="BN58" s="153" t="s">
        <v>42</v>
      </c>
      <c r="BO58" s="153" t="s">
        <v>42</v>
      </c>
      <c r="BP58" s="153" t="s">
        <v>42</v>
      </c>
      <c r="BQ58" s="153" t="s">
        <v>42</v>
      </c>
      <c r="BR58" s="153" t="s">
        <v>42</v>
      </c>
      <c r="BS58" s="153" t="s">
        <v>42</v>
      </c>
      <c r="BT58" s="153" t="s">
        <v>42</v>
      </c>
      <c r="BU58" s="153" t="s">
        <v>42</v>
      </c>
      <c r="BV58" s="153" t="s">
        <v>42</v>
      </c>
      <c r="BW58" s="153" t="s">
        <v>42</v>
      </c>
      <c r="BX58" s="153" t="s">
        <v>42</v>
      </c>
      <c r="BY58" s="149" t="s">
        <v>42</v>
      </c>
      <c r="BZ58" s="148" t="s">
        <v>42</v>
      </c>
      <c r="CA58" s="153" t="s">
        <v>42</v>
      </c>
      <c r="CB58" s="153" t="s">
        <v>42</v>
      </c>
      <c r="CC58" s="153" t="s">
        <v>42</v>
      </c>
      <c r="CD58" s="153" t="s">
        <v>42</v>
      </c>
      <c r="CE58" s="153" t="s">
        <v>42</v>
      </c>
      <c r="CF58" s="153" t="s">
        <v>42</v>
      </c>
      <c r="CG58" s="153" t="s">
        <v>42</v>
      </c>
      <c r="CH58" s="153" t="s">
        <v>42</v>
      </c>
      <c r="CI58" s="153" t="s">
        <v>42</v>
      </c>
      <c r="CJ58" s="153" t="s">
        <v>42</v>
      </c>
      <c r="CK58" s="149" t="s">
        <v>42</v>
      </c>
      <c r="CL58" s="148" t="s">
        <v>42</v>
      </c>
      <c r="CM58" s="153" t="s">
        <v>42</v>
      </c>
      <c r="CN58" s="153" t="s">
        <v>42</v>
      </c>
      <c r="CO58" s="153" t="s">
        <v>42</v>
      </c>
      <c r="CP58" s="153" t="s">
        <v>42</v>
      </c>
      <c r="CQ58" s="153" t="s">
        <v>42</v>
      </c>
      <c r="CR58" s="153" t="s">
        <v>42</v>
      </c>
      <c r="CS58" s="153" t="s">
        <v>42</v>
      </c>
      <c r="CT58" s="153" t="s">
        <v>42</v>
      </c>
      <c r="CU58" s="153" t="s">
        <v>42</v>
      </c>
      <c r="CV58" s="153" t="s">
        <v>42</v>
      </c>
      <c r="CW58" s="153" t="s">
        <v>42</v>
      </c>
      <c r="CX58" s="149" t="s">
        <v>42</v>
      </c>
    </row>
    <row r="59" spans="1:102">
      <c r="E59" s="263"/>
      <c r="F59" s="263"/>
      <c r="I59" s="263"/>
      <c r="Y59" s="31">
        <f>AVERAGE(Y3:Y57)</f>
        <v>0.20410339869281108</v>
      </c>
      <c r="AC59" s="31">
        <f>AVERAGE(AC3:AC57)</f>
        <v>0.44762326797385649</v>
      </c>
    </row>
    <row r="60" spans="1:102">
      <c r="E60" s="263"/>
      <c r="F60" s="263"/>
      <c r="I60" s="263"/>
    </row>
    <row r="61" spans="1:102" ht="16" thickBot="1">
      <c r="E61" s="263"/>
      <c r="F61" s="263"/>
      <c r="I61" s="264"/>
    </row>
  </sheetData>
  <sortState ref="A3:EP59">
    <sortCondition ref="H3"/>
  </sortState>
  <mergeCells count="12">
    <mergeCell ref="CL1:CX1"/>
    <mergeCell ref="B1:D1"/>
    <mergeCell ref="BZ1:CK1"/>
    <mergeCell ref="AX1:BE1"/>
    <mergeCell ref="J1:V1"/>
    <mergeCell ref="AS1:AW1"/>
    <mergeCell ref="BM1:BY1"/>
    <mergeCell ref="W1:AG1"/>
    <mergeCell ref="AH1:AR1"/>
    <mergeCell ref="E1:F1"/>
    <mergeCell ref="BF1:BL1"/>
    <mergeCell ref="G1:I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67"/>
  <sheetViews>
    <sheetView zoomScale="66" workbookViewId="0">
      <selection sqref="A1:XFD1048576"/>
    </sheetView>
  </sheetViews>
  <sheetFormatPr baseColWidth="10" defaultColWidth="8.83203125" defaultRowHeight="15"/>
  <cols>
    <col min="1" max="1" width="23.5" bestFit="1" customWidth="1"/>
    <col min="2" max="2" width="9.33203125" style="259" customWidth="1"/>
    <col min="3" max="3" width="9.33203125" style="259" bestFit="1" customWidth="1"/>
    <col min="4" max="5" width="18.5" style="259" customWidth="1"/>
    <col min="6" max="6" width="12.1640625" style="31" customWidth="1"/>
    <col min="7" max="7" width="24.83203125" style="31" customWidth="1"/>
    <col min="8" max="8" width="24.83203125" style="259" customWidth="1"/>
    <col min="9" max="9" width="26.1640625" style="31" customWidth="1"/>
    <col min="10" max="10" width="8.5" style="31" customWidth="1"/>
    <col min="11" max="12" width="9.33203125" style="31" customWidth="1"/>
    <col min="13" max="13" width="8.6640625" style="31" customWidth="1"/>
    <col min="14" max="15" width="10.6640625" style="31" customWidth="1"/>
    <col min="16" max="17" width="10.33203125" style="31" customWidth="1"/>
    <col min="18" max="21" width="12.1640625" style="31" customWidth="1"/>
    <col min="22" max="23" width="10.1640625" style="31" customWidth="1"/>
    <col min="24" max="24" width="13.83203125" style="16" customWidth="1"/>
    <col min="25" max="26" width="15" style="16" customWidth="1"/>
    <col min="27" max="27" width="14.83203125" style="31" customWidth="1"/>
    <col min="28" max="28" width="18.33203125" style="31" customWidth="1"/>
    <col min="29" max="29" width="7.33203125" style="31" customWidth="1"/>
    <col min="30" max="30" width="6.33203125" style="31" customWidth="1"/>
    <col min="31" max="31" width="8.5" style="31" customWidth="1"/>
    <col min="32" max="34" width="14.83203125" style="31" customWidth="1"/>
    <col min="35" max="35" width="10.6640625" style="31" bestFit="1" customWidth="1"/>
    <col min="36" max="36" width="9.83203125" style="31" bestFit="1" customWidth="1"/>
    <col min="37" max="37" width="9.33203125" style="31" bestFit="1" customWidth="1"/>
    <col min="38" max="38" width="11.1640625" style="31" bestFit="1" customWidth="1"/>
    <col min="39" max="39" width="9.83203125" style="31" bestFit="1" customWidth="1"/>
    <col min="40" max="40" width="10.6640625" style="31" bestFit="1" customWidth="1"/>
    <col min="41" max="42" width="9.33203125" style="31" bestFit="1" customWidth="1"/>
    <col min="43" max="43" width="9.33203125" style="83" bestFit="1" customWidth="1"/>
    <col min="44" max="46" width="9.33203125" style="31" bestFit="1" customWidth="1"/>
  </cols>
  <sheetData>
    <row r="1" spans="1:46" s="1" customFormat="1" ht="27.75" customHeight="1" thickBot="1">
      <c r="A1" s="37" t="s">
        <v>45</v>
      </c>
      <c r="B1" s="369" t="s">
        <v>39</v>
      </c>
      <c r="C1" s="370"/>
      <c r="D1" s="353" t="s">
        <v>97</v>
      </c>
      <c r="E1" s="354"/>
      <c r="F1" s="358" t="s">
        <v>8</v>
      </c>
      <c r="G1" s="358"/>
      <c r="H1" s="359"/>
      <c r="I1" s="343" t="s">
        <v>0</v>
      </c>
      <c r="J1" s="344"/>
      <c r="K1" s="344"/>
      <c r="L1" s="344"/>
      <c r="M1" s="344"/>
      <c r="N1" s="355" t="s">
        <v>12</v>
      </c>
      <c r="O1" s="356"/>
      <c r="P1" s="356"/>
      <c r="Q1" s="356"/>
      <c r="R1" s="356"/>
      <c r="S1" s="356"/>
      <c r="T1" s="356"/>
      <c r="U1" s="357"/>
      <c r="V1" s="348" t="s">
        <v>13</v>
      </c>
      <c r="W1" s="349"/>
      <c r="X1" s="349"/>
      <c r="Y1" s="349"/>
      <c r="Z1" s="349"/>
      <c r="AA1" s="345" t="s">
        <v>34</v>
      </c>
      <c r="AB1" s="346"/>
      <c r="AC1" s="339" t="s">
        <v>33</v>
      </c>
      <c r="AD1" s="340"/>
      <c r="AE1" s="340"/>
      <c r="AF1" s="351" t="s">
        <v>66</v>
      </c>
      <c r="AG1" s="352"/>
      <c r="AH1" s="371"/>
      <c r="AI1" s="368" t="s">
        <v>32</v>
      </c>
      <c r="AJ1" s="338"/>
      <c r="AK1" s="338"/>
      <c r="AL1" s="338"/>
      <c r="AM1" s="338"/>
      <c r="AN1" s="338"/>
      <c r="AO1" s="338"/>
      <c r="AP1" s="338"/>
      <c r="AQ1" s="338"/>
      <c r="AR1" s="338"/>
      <c r="AS1" s="338"/>
      <c r="AT1" s="338"/>
    </row>
    <row r="2" spans="1:46" s="68" customFormat="1" ht="45" thickTop="1" thickBot="1">
      <c r="A2" s="63" t="s">
        <v>107</v>
      </c>
      <c r="B2" s="272" t="s">
        <v>1</v>
      </c>
      <c r="C2" s="272" t="s">
        <v>2</v>
      </c>
      <c r="D2" s="252" t="s">
        <v>96</v>
      </c>
      <c r="E2" s="252" t="s">
        <v>98</v>
      </c>
      <c r="F2" s="61" t="s">
        <v>40</v>
      </c>
      <c r="G2" s="61" t="s">
        <v>162</v>
      </c>
      <c r="H2" s="252" t="s">
        <v>163</v>
      </c>
      <c r="I2" s="64" t="s">
        <v>11</v>
      </c>
      <c r="J2" s="61" t="s">
        <v>3</v>
      </c>
      <c r="K2" s="61" t="s">
        <v>4</v>
      </c>
      <c r="L2" s="61" t="s">
        <v>5</v>
      </c>
      <c r="M2" s="61" t="s">
        <v>6</v>
      </c>
      <c r="N2" s="60" t="s">
        <v>18</v>
      </c>
      <c r="O2" s="60" t="s">
        <v>93</v>
      </c>
      <c r="P2" s="60" t="s">
        <v>16</v>
      </c>
      <c r="Q2" s="60" t="s">
        <v>88</v>
      </c>
      <c r="R2" s="60" t="s">
        <v>17</v>
      </c>
      <c r="S2" s="60" t="s">
        <v>73</v>
      </c>
      <c r="T2" s="60" t="s">
        <v>94</v>
      </c>
      <c r="U2" s="60" t="s">
        <v>74</v>
      </c>
      <c r="V2" s="60" t="s">
        <v>7</v>
      </c>
      <c r="W2" s="60" t="s">
        <v>102</v>
      </c>
      <c r="X2" s="65" t="s">
        <v>14</v>
      </c>
      <c r="Y2" s="66" t="s">
        <v>15</v>
      </c>
      <c r="Z2" s="65" t="s">
        <v>43</v>
      </c>
      <c r="AA2" s="60" t="s">
        <v>75</v>
      </c>
      <c r="AB2" s="60" t="s">
        <v>78</v>
      </c>
      <c r="AC2" s="60" t="s">
        <v>36</v>
      </c>
      <c r="AD2" s="60" t="s">
        <v>37</v>
      </c>
      <c r="AE2" s="85" t="s">
        <v>38</v>
      </c>
      <c r="AF2" s="142" t="s">
        <v>67</v>
      </c>
      <c r="AG2" s="47" t="s">
        <v>68</v>
      </c>
      <c r="AH2" s="143" t="s">
        <v>83</v>
      </c>
      <c r="AI2" s="155" t="s">
        <v>19</v>
      </c>
      <c r="AJ2" s="60" t="s">
        <v>20</v>
      </c>
      <c r="AK2" s="60" t="s">
        <v>21</v>
      </c>
      <c r="AL2" s="60" t="s">
        <v>22</v>
      </c>
      <c r="AM2" s="60" t="s">
        <v>23</v>
      </c>
      <c r="AN2" s="72" t="s">
        <v>24</v>
      </c>
      <c r="AO2" s="60" t="s">
        <v>25</v>
      </c>
      <c r="AP2" s="60" t="s">
        <v>26</v>
      </c>
      <c r="AQ2" s="60" t="s">
        <v>27</v>
      </c>
      <c r="AR2" s="60" t="s">
        <v>28</v>
      </c>
      <c r="AS2" s="72" t="s">
        <v>30</v>
      </c>
      <c r="AT2" s="60" t="s">
        <v>31</v>
      </c>
    </row>
    <row r="3" spans="1:46">
      <c r="A3" s="35"/>
      <c r="B3" s="273">
        <v>1</v>
      </c>
      <c r="C3" s="263">
        <v>94</v>
      </c>
      <c r="D3" s="253">
        <v>1</v>
      </c>
      <c r="E3" s="254" t="s">
        <v>42</v>
      </c>
      <c r="F3" s="20">
        <f>G3</f>
        <v>16.819735000000001</v>
      </c>
      <c r="G3" s="18">
        <v>16.819735000000001</v>
      </c>
      <c r="H3" s="276">
        <v>1</v>
      </c>
      <c r="I3" s="8">
        <v>0.36180555555555555</v>
      </c>
      <c r="J3" s="20">
        <v>11.9</v>
      </c>
      <c r="K3" s="20">
        <v>6.96</v>
      </c>
      <c r="L3" s="20">
        <v>89.5</v>
      </c>
      <c r="M3" s="20">
        <v>9.67</v>
      </c>
      <c r="N3" s="144">
        <v>19.33051</v>
      </c>
      <c r="O3" s="150">
        <v>0.51199999999999868</v>
      </c>
      <c r="P3" s="150">
        <v>15.343950000000001</v>
      </c>
      <c r="Q3" s="217">
        <v>0.14695000000000036</v>
      </c>
      <c r="R3" s="150">
        <f t="shared" ref="R3:R14" si="0">N3-P3</f>
        <v>3.986559999999999</v>
      </c>
      <c r="S3" s="150">
        <f>R3</f>
        <v>3.986559999999999</v>
      </c>
      <c r="T3" s="150">
        <f t="shared" ref="T3:T12" si="1">SQRT(O3^2+Q3^2)</f>
        <v>0.53267091388586141</v>
      </c>
      <c r="U3" s="145">
        <v>4.8</v>
      </c>
      <c r="V3" s="206">
        <v>0.183335</v>
      </c>
      <c r="W3" s="207">
        <v>2.8610087719297948E-3</v>
      </c>
      <c r="X3" s="208">
        <v>2.5283789727836847E-3</v>
      </c>
      <c r="Y3" s="208">
        <v>3.1999999191612005E-3</v>
      </c>
      <c r="Z3" s="209">
        <v>7.2599999606609344E-2</v>
      </c>
      <c r="AA3" s="144">
        <v>1.6080000000000001</v>
      </c>
      <c r="AB3" s="145">
        <v>1.2249999999999983E-2</v>
      </c>
      <c r="AC3" s="144">
        <v>-113.32330655493118</v>
      </c>
      <c r="AD3" s="150">
        <v>-15.0450681185451</v>
      </c>
      <c r="AE3" s="145">
        <f t="shared" ref="AE3:AE14" si="2">AC3-(8*AD3)</f>
        <v>7.0372383934296181</v>
      </c>
      <c r="AF3" s="57">
        <v>1.4433659999999999</v>
      </c>
      <c r="AG3" s="57">
        <v>0.15190999999999999</v>
      </c>
      <c r="AH3" s="57">
        <f t="shared" ref="AH3:AH14" si="3">AG3*2.303*100</f>
        <v>34.984872999999993</v>
      </c>
      <c r="AI3" s="144">
        <v>9116.498400681523</v>
      </c>
      <c r="AJ3" s="150">
        <v>3156.896795211499</v>
      </c>
      <c r="AK3" s="150">
        <v>6.2816785255635335</v>
      </c>
      <c r="AL3" s="150">
        <v>16368.3401811276</v>
      </c>
      <c r="AM3" s="150">
        <v>1526.0982307779793</v>
      </c>
      <c r="AN3" s="150">
        <v>10480.513288906437</v>
      </c>
      <c r="AO3" s="150">
        <v>4.768535752014146</v>
      </c>
      <c r="AP3" s="150">
        <v>4.8767713703652662</v>
      </c>
      <c r="AQ3" s="203">
        <v>77.235797345930536</v>
      </c>
      <c r="AR3" s="150">
        <v>11.569390516049353</v>
      </c>
      <c r="AS3" s="150">
        <v>101.52438657413603</v>
      </c>
      <c r="AT3" s="145">
        <v>227.17590193394517</v>
      </c>
    </row>
    <row r="4" spans="1:46">
      <c r="A4" s="35"/>
      <c r="B4" s="273">
        <v>2</v>
      </c>
      <c r="C4" s="263">
        <v>118</v>
      </c>
      <c r="D4" s="255">
        <v>1</v>
      </c>
      <c r="E4" s="256" t="s">
        <v>42</v>
      </c>
      <c r="F4" s="20">
        <f t="shared" ref="F4:F35" si="4">G4-G3</f>
        <v>58.177112999999999</v>
      </c>
      <c r="G4" s="18">
        <v>74.996848</v>
      </c>
      <c r="H4" s="263" t="s">
        <v>42</v>
      </c>
      <c r="I4" s="8">
        <v>0.36805555555555558</v>
      </c>
      <c r="J4" s="20">
        <v>11.1</v>
      </c>
      <c r="K4" s="20">
        <v>6.66</v>
      </c>
      <c r="L4" s="20">
        <v>67.3</v>
      </c>
      <c r="M4" s="20">
        <v>7.37</v>
      </c>
      <c r="N4" s="146">
        <v>17.821476666666666</v>
      </c>
      <c r="O4" s="20">
        <v>0.6668099999999999</v>
      </c>
      <c r="P4" s="20">
        <v>14.15395</v>
      </c>
      <c r="Q4" s="93">
        <v>0.57895000000000074</v>
      </c>
      <c r="R4" s="20">
        <f t="shared" si="0"/>
        <v>3.6675266666666655</v>
      </c>
      <c r="S4" s="20">
        <f>R4</f>
        <v>3.6675266666666655</v>
      </c>
      <c r="T4" s="20">
        <f t="shared" si="1"/>
        <v>0.88307342763781582</v>
      </c>
      <c r="U4" s="147">
        <v>4.2300000000000004</v>
      </c>
      <c r="V4" s="152">
        <v>0.16558499999999998</v>
      </c>
      <c r="W4" s="24">
        <v>2.8610087719297948E-3</v>
      </c>
      <c r="X4" s="210">
        <v>3.6111169029027224E-3</v>
      </c>
      <c r="Y4" s="210">
        <v>4.19999985024333E-3</v>
      </c>
      <c r="Z4" s="211">
        <v>7.6300002634525299E-2</v>
      </c>
      <c r="AA4" s="146">
        <v>1.5905</v>
      </c>
      <c r="AB4" s="147">
        <v>1.479999999999998E-2</v>
      </c>
      <c r="AC4" s="146">
        <v>-111.91308482011405</v>
      </c>
      <c r="AD4" s="20">
        <v>-14.56590599566529</v>
      </c>
      <c r="AE4" s="147">
        <f t="shared" si="2"/>
        <v>4.6141631452082663</v>
      </c>
      <c r="AF4" s="57">
        <v>1.5214319999999999</v>
      </c>
      <c r="AG4" s="57">
        <v>0.11851</v>
      </c>
      <c r="AH4" s="57">
        <f t="shared" si="3"/>
        <v>27.292853000000001</v>
      </c>
      <c r="AI4" s="146">
        <v>8633.4669979696737</v>
      </c>
      <c r="AJ4" s="20">
        <v>3110.8377773149455</v>
      </c>
      <c r="AK4" s="20">
        <v>12.522468655774571</v>
      </c>
      <c r="AL4" s="20">
        <v>16905.919518365892</v>
      </c>
      <c r="AM4" s="20">
        <v>1495.2347949833206</v>
      </c>
      <c r="AN4" s="20">
        <v>10337.22430851183</v>
      </c>
      <c r="AO4" s="20">
        <v>5.1591699196974403</v>
      </c>
      <c r="AP4" s="20">
        <v>3.8777212630133455</v>
      </c>
      <c r="AQ4" s="83">
        <v>78.262707398586329</v>
      </c>
      <c r="AR4" s="20">
        <v>9.2762436838291169</v>
      </c>
      <c r="AS4" s="20">
        <v>100.58596232928426</v>
      </c>
      <c r="AT4" s="147">
        <v>246.38628211561019</v>
      </c>
    </row>
    <row r="5" spans="1:46">
      <c r="A5" s="35"/>
      <c r="B5" s="273">
        <v>3</v>
      </c>
      <c r="C5" s="263">
        <v>114</v>
      </c>
      <c r="D5" s="255">
        <v>1</v>
      </c>
      <c r="E5" s="256" t="s">
        <v>42</v>
      </c>
      <c r="F5" s="20">
        <f t="shared" si="4"/>
        <v>42.551186000000001</v>
      </c>
      <c r="G5" s="18">
        <v>117.548034</v>
      </c>
      <c r="H5" s="263">
        <v>1</v>
      </c>
      <c r="I5" s="8">
        <v>0.375</v>
      </c>
      <c r="J5" s="20">
        <v>11.8</v>
      </c>
      <c r="K5" s="20">
        <v>6.62</v>
      </c>
      <c r="L5" s="20">
        <v>68</v>
      </c>
      <c r="M5" s="20">
        <v>7.36</v>
      </c>
      <c r="N5" s="146">
        <v>17.071476666666666</v>
      </c>
      <c r="O5" s="20">
        <v>0.6668099999999999</v>
      </c>
      <c r="P5" s="20">
        <v>13.333950000000002</v>
      </c>
      <c r="Q5" s="93">
        <v>0.57895000000000074</v>
      </c>
      <c r="R5" s="20">
        <f t="shared" si="0"/>
        <v>3.737526666666664</v>
      </c>
      <c r="S5" s="20">
        <f>R5</f>
        <v>3.737526666666664</v>
      </c>
      <c r="T5" s="20">
        <f t="shared" si="1"/>
        <v>0.88307342763781582</v>
      </c>
      <c r="U5" s="147">
        <v>4.97</v>
      </c>
      <c r="V5" s="152">
        <v>0.144285</v>
      </c>
      <c r="W5" s="24">
        <v>2.8610087719297948E-3</v>
      </c>
      <c r="X5" s="210">
        <v>1.7639279365539551E-2</v>
      </c>
      <c r="Y5" s="210">
        <v>3.0000001424923539E-4</v>
      </c>
      <c r="Z5" s="211">
        <v>7.4000000953674316E-2</v>
      </c>
      <c r="AA5" s="146">
        <v>1.4854000000000001</v>
      </c>
      <c r="AB5" s="147">
        <v>1.479999999999998E-2</v>
      </c>
      <c r="AC5" s="146">
        <v>-109.85517449997839</v>
      </c>
      <c r="AD5" s="20">
        <v>-14.382399436444263</v>
      </c>
      <c r="AE5" s="147">
        <f t="shared" si="2"/>
        <v>5.2040209915757174</v>
      </c>
      <c r="AF5" s="57">
        <v>1.3513869999999999</v>
      </c>
      <c r="AG5" s="57">
        <v>0.14080999999999999</v>
      </c>
      <c r="AH5" s="57">
        <f t="shared" si="3"/>
        <v>32.428542999999998</v>
      </c>
      <c r="AI5" s="146">
        <v>8707.1242540163275</v>
      </c>
      <c r="AJ5" s="20">
        <v>2818.9820583000946</v>
      </c>
      <c r="AK5" s="20">
        <v>7.3950444661299368</v>
      </c>
      <c r="AL5" s="20">
        <v>15682.152461787535</v>
      </c>
      <c r="AM5" s="20">
        <v>1515.9915256160946</v>
      </c>
      <c r="AN5" s="20">
        <v>9766.8887759921763</v>
      </c>
      <c r="AO5" s="20">
        <v>7.1300930468324628</v>
      </c>
      <c r="AP5" s="20">
        <v>7.3608064936626096</v>
      </c>
      <c r="AQ5" s="83">
        <v>74.135561720975531</v>
      </c>
      <c r="AR5" s="20">
        <v>10.618772335348298</v>
      </c>
      <c r="AS5" s="20">
        <v>93.840007129525503</v>
      </c>
      <c r="AT5" s="147">
        <v>276.80140275196413</v>
      </c>
    </row>
    <row r="6" spans="1:46">
      <c r="A6" s="35"/>
      <c r="B6" s="273">
        <v>4</v>
      </c>
      <c r="C6" s="263">
        <v>113</v>
      </c>
      <c r="D6" s="255">
        <v>1</v>
      </c>
      <c r="E6" s="256" t="s">
        <v>42</v>
      </c>
      <c r="F6" s="20">
        <f t="shared" si="4"/>
        <v>70.754544999999979</v>
      </c>
      <c r="G6" s="18">
        <v>188.30257899999998</v>
      </c>
      <c r="H6" s="263" t="s">
        <v>42</v>
      </c>
      <c r="I6" s="8">
        <v>0.39097222222222222</v>
      </c>
      <c r="J6" s="20">
        <v>11.7</v>
      </c>
      <c r="K6" s="20">
        <v>6.92</v>
      </c>
      <c r="L6" s="20">
        <v>95.5</v>
      </c>
      <c r="M6" s="20">
        <v>10.32</v>
      </c>
      <c r="N6" s="146">
        <v>17.811476666666664</v>
      </c>
      <c r="O6" s="20">
        <v>0.6668099999999999</v>
      </c>
      <c r="P6" s="20">
        <v>13.15395</v>
      </c>
      <c r="Q6" s="93">
        <v>0.57895000000000074</v>
      </c>
      <c r="R6" s="20">
        <f t="shared" si="0"/>
        <v>4.6575266666666639</v>
      </c>
      <c r="S6" s="20">
        <f>R6</f>
        <v>4.6575266666666639</v>
      </c>
      <c r="T6" s="20">
        <f t="shared" si="1"/>
        <v>0.88307342763781582</v>
      </c>
      <c r="U6" s="147">
        <v>4.08</v>
      </c>
      <c r="V6" s="152">
        <v>0.14958500000000002</v>
      </c>
      <c r="W6" s="24">
        <v>2.8610087719297948E-3</v>
      </c>
      <c r="X6" s="210">
        <v>-1.3254620134830475E-2</v>
      </c>
      <c r="Y6" s="210">
        <v>4.4999998062849045E-3</v>
      </c>
      <c r="Z6" s="211">
        <v>2.2900000214576721E-2</v>
      </c>
      <c r="AA6" s="146">
        <v>1.5443</v>
      </c>
      <c r="AB6" s="147">
        <v>1.479999999999998E-2</v>
      </c>
      <c r="AC6" s="146">
        <v>-110.83609174724626</v>
      </c>
      <c r="AD6" s="20">
        <v>-14.403413916125658</v>
      </c>
      <c r="AE6" s="147">
        <f t="shared" si="2"/>
        <v>4.3912195817590032</v>
      </c>
      <c r="AF6" s="57">
        <v>1.484283</v>
      </c>
      <c r="AG6" s="57">
        <v>0.13200999999999999</v>
      </c>
      <c r="AH6" s="57">
        <f t="shared" si="3"/>
        <v>30.401902999999997</v>
      </c>
      <c r="AI6" s="146" t="s">
        <v>42</v>
      </c>
      <c r="AJ6" s="20" t="s">
        <v>42</v>
      </c>
      <c r="AK6" s="20" t="s">
        <v>42</v>
      </c>
      <c r="AL6" s="20" t="s">
        <v>42</v>
      </c>
      <c r="AM6" s="20" t="s">
        <v>42</v>
      </c>
      <c r="AN6" s="20" t="s">
        <v>42</v>
      </c>
      <c r="AO6" s="20" t="s">
        <v>42</v>
      </c>
      <c r="AP6" s="20" t="s">
        <v>42</v>
      </c>
      <c r="AQ6" s="83" t="s">
        <v>42</v>
      </c>
      <c r="AR6" s="20" t="s">
        <v>42</v>
      </c>
      <c r="AS6" s="20" t="s">
        <v>42</v>
      </c>
      <c r="AT6" s="147" t="s">
        <v>42</v>
      </c>
    </row>
    <row r="7" spans="1:46">
      <c r="A7" s="35"/>
      <c r="B7" s="273">
        <v>5</v>
      </c>
      <c r="C7" s="263">
        <v>112</v>
      </c>
      <c r="D7" s="255">
        <v>1</v>
      </c>
      <c r="E7" s="256" t="s">
        <v>42</v>
      </c>
      <c r="F7" s="20">
        <f t="shared" si="4"/>
        <v>34.945976999999999</v>
      </c>
      <c r="G7" s="18">
        <v>223.24855599999998</v>
      </c>
      <c r="H7" s="263">
        <v>1</v>
      </c>
      <c r="I7" s="8">
        <v>0.40277777777777773</v>
      </c>
      <c r="J7" s="20">
        <v>11.7</v>
      </c>
      <c r="K7" s="20">
        <v>6.96</v>
      </c>
      <c r="L7" s="20">
        <v>88</v>
      </c>
      <c r="M7" s="20">
        <v>9.49</v>
      </c>
      <c r="N7" s="146">
        <v>17.931476666666665</v>
      </c>
      <c r="O7" s="20">
        <v>0.6668099999999999</v>
      </c>
      <c r="P7" s="20">
        <v>13.88395</v>
      </c>
      <c r="Q7" s="93">
        <v>0.57895000000000074</v>
      </c>
      <c r="R7" s="20">
        <f t="shared" si="0"/>
        <v>4.0475266666666645</v>
      </c>
      <c r="S7" s="20">
        <f>R7</f>
        <v>4.0475266666666645</v>
      </c>
      <c r="T7" s="20">
        <f t="shared" si="1"/>
        <v>0.88307342763781582</v>
      </c>
      <c r="U7" s="147">
        <v>5.43</v>
      </c>
      <c r="V7" s="152">
        <v>0.14843500000000001</v>
      </c>
      <c r="W7" s="24">
        <v>2.8610087719297948E-3</v>
      </c>
      <c r="X7" s="210">
        <v>3.2443569507449865E-3</v>
      </c>
      <c r="Y7" s="210">
        <v>1.9999999494757503E-4</v>
      </c>
      <c r="Z7" s="211">
        <v>3.2400000840425491E-2</v>
      </c>
      <c r="AA7" s="146">
        <v>1.5194000000000001</v>
      </c>
      <c r="AB7" s="147">
        <v>1.2249999999999983E-2</v>
      </c>
      <c r="AC7" s="146">
        <v>-110.51903096070268</v>
      </c>
      <c r="AD7" s="20">
        <v>-14.361328891831803</v>
      </c>
      <c r="AE7" s="147">
        <f t="shared" si="2"/>
        <v>4.371600173951748</v>
      </c>
      <c r="AF7" s="57">
        <v>1.514332</v>
      </c>
      <c r="AG7" s="57">
        <v>0.12826000000000001</v>
      </c>
      <c r="AH7" s="57">
        <f t="shared" si="3"/>
        <v>29.538278000000002</v>
      </c>
      <c r="AI7" s="146">
        <v>9288.6557395682648</v>
      </c>
      <c r="AJ7" s="20">
        <v>2939.8830421230377</v>
      </c>
      <c r="AK7" s="20">
        <v>7.9776344692319512</v>
      </c>
      <c r="AL7" s="20">
        <v>16877.618109128955</v>
      </c>
      <c r="AM7" s="20">
        <v>1486.3431172369942</v>
      </c>
      <c r="AN7" s="20">
        <v>9709.9748816982137</v>
      </c>
      <c r="AO7" s="20">
        <v>4.6935762811503592</v>
      </c>
      <c r="AP7" s="20">
        <v>4.1076704245122295</v>
      </c>
      <c r="AQ7" s="83">
        <v>65.96478944451205</v>
      </c>
      <c r="AR7" s="20">
        <v>7.5282395361459749</v>
      </c>
      <c r="AS7" s="20">
        <v>91.327315250445309</v>
      </c>
      <c r="AT7" s="147">
        <v>259.82592977774482</v>
      </c>
    </row>
    <row r="8" spans="1:46">
      <c r="A8" s="35"/>
      <c r="B8" s="273">
        <v>6</v>
      </c>
      <c r="C8" s="263">
        <v>91</v>
      </c>
      <c r="D8" s="255">
        <v>1</v>
      </c>
      <c r="E8" s="256" t="s">
        <v>42</v>
      </c>
      <c r="F8" s="20">
        <f t="shared" si="4"/>
        <v>62.715891999999968</v>
      </c>
      <c r="G8" s="18">
        <v>285.96444799999995</v>
      </c>
      <c r="H8" s="263" t="s">
        <v>42</v>
      </c>
      <c r="I8" s="8">
        <v>0.40902777777777777</v>
      </c>
      <c r="J8" s="20">
        <v>12.4</v>
      </c>
      <c r="K8" s="20">
        <v>7.35</v>
      </c>
      <c r="L8" s="20">
        <v>100.8</v>
      </c>
      <c r="M8" s="20">
        <v>10.72</v>
      </c>
      <c r="N8" s="146">
        <v>17.53051</v>
      </c>
      <c r="O8" s="20">
        <v>0.51199999999999868</v>
      </c>
      <c r="P8" s="20">
        <v>14.113950000000001</v>
      </c>
      <c r="Q8" s="93">
        <v>0.14695000000000036</v>
      </c>
      <c r="R8" s="20">
        <f t="shared" si="0"/>
        <v>3.4165599999999987</v>
      </c>
      <c r="S8" s="20">
        <v>3.4165599999999987</v>
      </c>
      <c r="T8" s="20">
        <f t="shared" si="1"/>
        <v>0.53267091388586141</v>
      </c>
      <c r="U8" s="147">
        <v>6.9</v>
      </c>
      <c r="V8" s="152">
        <v>0.14763500000000002</v>
      </c>
      <c r="W8" s="24">
        <v>2.8610087719297948E-3</v>
      </c>
      <c r="X8" s="210">
        <v>2.4548070505261421E-2</v>
      </c>
      <c r="Y8" s="210">
        <v>-2.0000000949949026E-3</v>
      </c>
      <c r="Z8" s="211">
        <v>2.8599999845027924E-2</v>
      </c>
      <c r="AA8" s="146">
        <v>1.5616000000000001</v>
      </c>
      <c r="AB8" s="147">
        <v>1.2249999999999983E-2</v>
      </c>
      <c r="AC8" s="146">
        <v>-112.67041189215647</v>
      </c>
      <c r="AD8" s="20">
        <v>-15.034982875172226</v>
      </c>
      <c r="AE8" s="147">
        <f t="shared" si="2"/>
        <v>7.6094511092213395</v>
      </c>
      <c r="AF8" s="57">
        <v>1.4819580000000001</v>
      </c>
      <c r="AG8" s="57">
        <v>0.13600000000000001</v>
      </c>
      <c r="AH8" s="57">
        <f t="shared" si="3"/>
        <v>31.320799999999998</v>
      </c>
      <c r="AI8" s="146">
        <v>9621.6644726511513</v>
      </c>
      <c r="AJ8" s="20">
        <v>2915.0217604992931</v>
      </c>
      <c r="AK8" s="20">
        <v>12.293735709411703</v>
      </c>
      <c r="AL8" s="20">
        <v>15680.383997167868</v>
      </c>
      <c r="AM8" s="20">
        <v>1383.4565883405553</v>
      </c>
      <c r="AN8" s="20">
        <v>10304.327696327</v>
      </c>
      <c r="AO8" s="20">
        <v>4.7551085001176032</v>
      </c>
      <c r="AP8" s="20">
        <v>4.6751111052352714</v>
      </c>
      <c r="AQ8" s="83">
        <v>87.073717276893348</v>
      </c>
      <c r="AR8" s="20">
        <v>9.8267665934264024</v>
      </c>
      <c r="AS8" s="20">
        <v>95.641663739198336</v>
      </c>
      <c r="AT8" s="147">
        <v>300.98985505054986</v>
      </c>
    </row>
    <row r="9" spans="1:46">
      <c r="A9" s="35"/>
      <c r="B9" s="273">
        <v>7</v>
      </c>
      <c r="C9" s="263">
        <v>89</v>
      </c>
      <c r="D9" s="255">
        <v>1</v>
      </c>
      <c r="E9" s="256" t="s">
        <v>42</v>
      </c>
      <c r="F9" s="20">
        <f t="shared" si="4"/>
        <v>52.784395000000018</v>
      </c>
      <c r="G9" s="18">
        <v>338.74884299999997</v>
      </c>
      <c r="H9" s="263">
        <v>3</v>
      </c>
      <c r="I9" s="8">
        <v>0.41875000000000001</v>
      </c>
      <c r="J9" s="20">
        <v>10.7</v>
      </c>
      <c r="K9" s="20">
        <v>7.23</v>
      </c>
      <c r="L9" s="20">
        <v>95.7</v>
      </c>
      <c r="M9" s="20">
        <v>10.61</v>
      </c>
      <c r="N9" s="146">
        <v>18.160509999999999</v>
      </c>
      <c r="O9" s="20">
        <v>0.51199999999999868</v>
      </c>
      <c r="P9" s="20">
        <v>14.38395</v>
      </c>
      <c r="Q9" s="93">
        <v>0.14695000000000036</v>
      </c>
      <c r="R9" s="20">
        <f t="shared" si="0"/>
        <v>3.7765599999999981</v>
      </c>
      <c r="S9" s="20">
        <v>3.7765599999999981</v>
      </c>
      <c r="T9" s="20">
        <f t="shared" si="1"/>
        <v>0.53267091388586141</v>
      </c>
      <c r="U9" s="147">
        <v>6.53</v>
      </c>
      <c r="V9" s="152">
        <v>0.15163500000000002</v>
      </c>
      <c r="W9" s="24">
        <v>2.8610087719297948E-3</v>
      </c>
      <c r="X9" s="210">
        <v>2.854787977412343E-3</v>
      </c>
      <c r="Y9" s="210">
        <v>1.9999999494757503E-4</v>
      </c>
      <c r="Z9" s="211">
        <v>3.2800000160932541E-2</v>
      </c>
      <c r="AA9" s="146">
        <v>1.5232000000000001</v>
      </c>
      <c r="AB9" s="147">
        <v>1.2249999999999983E-2</v>
      </c>
      <c r="AC9" s="146">
        <v>-112.58411382042485</v>
      </c>
      <c r="AD9" s="20">
        <v>-14.8270184211448</v>
      </c>
      <c r="AE9" s="147">
        <f t="shared" si="2"/>
        <v>6.0320335487335512</v>
      </c>
      <c r="AF9" s="57">
        <v>1.5679529999999999</v>
      </c>
      <c r="AG9" s="57">
        <v>0.13295000000000001</v>
      </c>
      <c r="AH9" s="57">
        <f t="shared" si="3"/>
        <v>30.618385000000004</v>
      </c>
      <c r="AI9" s="146" t="s">
        <v>42</v>
      </c>
      <c r="AJ9" s="20" t="s">
        <v>42</v>
      </c>
      <c r="AK9" s="20" t="s">
        <v>42</v>
      </c>
      <c r="AL9" s="20" t="s">
        <v>42</v>
      </c>
      <c r="AM9" s="20" t="s">
        <v>42</v>
      </c>
      <c r="AN9" s="20" t="s">
        <v>42</v>
      </c>
      <c r="AO9" s="20" t="s">
        <v>42</v>
      </c>
      <c r="AP9" s="20" t="s">
        <v>42</v>
      </c>
      <c r="AQ9" s="83" t="s">
        <v>42</v>
      </c>
      <c r="AR9" s="20" t="s">
        <v>42</v>
      </c>
      <c r="AS9" s="20" t="s">
        <v>42</v>
      </c>
      <c r="AT9" s="147" t="s">
        <v>42</v>
      </c>
    </row>
    <row r="10" spans="1:46">
      <c r="A10" s="35"/>
      <c r="B10" s="273">
        <v>8</v>
      </c>
      <c r="C10" s="263">
        <v>120</v>
      </c>
      <c r="D10" s="255">
        <v>1</v>
      </c>
      <c r="E10" s="256" t="s">
        <v>42</v>
      </c>
      <c r="F10" s="20">
        <f t="shared" si="4"/>
        <v>48.526171999999974</v>
      </c>
      <c r="G10" s="18">
        <v>387.27501499999994</v>
      </c>
      <c r="H10" s="263" t="s">
        <v>42</v>
      </c>
      <c r="I10" s="8">
        <v>0.43263888888888885</v>
      </c>
      <c r="J10" s="20">
        <v>9.9</v>
      </c>
      <c r="K10" s="20">
        <v>7.37</v>
      </c>
      <c r="L10" s="20">
        <v>98.3</v>
      </c>
      <c r="M10" s="20">
        <v>11.02</v>
      </c>
      <c r="N10" s="146">
        <v>18.061476666666664</v>
      </c>
      <c r="O10" s="20">
        <v>0.6668099999999999</v>
      </c>
      <c r="P10" s="20">
        <v>14.163950000000002</v>
      </c>
      <c r="Q10" s="93">
        <v>0.57895000000000074</v>
      </c>
      <c r="R10" s="20">
        <f t="shared" si="0"/>
        <v>3.8975266666666624</v>
      </c>
      <c r="S10" s="20">
        <f>R10</f>
        <v>3.8975266666666624</v>
      </c>
      <c r="T10" s="20">
        <f t="shared" si="1"/>
        <v>0.88307342763781582</v>
      </c>
      <c r="U10" s="147">
        <v>4.3600000000000003</v>
      </c>
      <c r="V10" s="152">
        <v>0.206785</v>
      </c>
      <c r="W10" s="24">
        <v>2.8610087719297948E-3</v>
      </c>
      <c r="X10" s="210">
        <v>4.7599609941244125E-2</v>
      </c>
      <c r="Y10" s="210">
        <v>5.9000002220273018E-3</v>
      </c>
      <c r="Z10" s="211">
        <v>2.8400000184774399E-2</v>
      </c>
      <c r="AA10" s="146">
        <v>1.3355999999999999</v>
      </c>
      <c r="AB10" s="147">
        <v>1.479999999999998E-2</v>
      </c>
      <c r="AC10" s="146">
        <v>-112.70766952013278</v>
      </c>
      <c r="AD10" s="20">
        <v>-14.632854462242395</v>
      </c>
      <c r="AE10" s="147">
        <f t="shared" si="2"/>
        <v>4.3551661778063817</v>
      </c>
      <c r="AF10" s="57">
        <v>1.523436</v>
      </c>
      <c r="AG10" s="57">
        <v>0.10936999999999999</v>
      </c>
      <c r="AH10" s="57">
        <f t="shared" si="3"/>
        <v>25.187910999999996</v>
      </c>
      <c r="AI10" s="146">
        <v>8062.9700702193304</v>
      </c>
      <c r="AJ10" s="20">
        <v>2618.4100040724043</v>
      </c>
      <c r="AK10" s="20">
        <v>4.1805697200869236</v>
      </c>
      <c r="AL10" s="20">
        <v>14730.286448838702</v>
      </c>
      <c r="AM10" s="20">
        <v>1244.8134172437397</v>
      </c>
      <c r="AN10" s="20">
        <v>9245.8790129664685</v>
      </c>
      <c r="AO10" s="20">
        <v>4.1681862348398022</v>
      </c>
      <c r="AP10" s="20">
        <v>4.9341799559641224</v>
      </c>
      <c r="AQ10" s="83">
        <v>78.99764832417722</v>
      </c>
      <c r="AR10" s="20">
        <v>8.4027991251487961</v>
      </c>
      <c r="AS10" s="20">
        <v>83.963316954439279</v>
      </c>
      <c r="AT10" s="147">
        <v>258.81850810403432</v>
      </c>
    </row>
    <row r="11" spans="1:46">
      <c r="A11" s="35"/>
      <c r="B11" s="273">
        <v>9</v>
      </c>
      <c r="C11" s="263">
        <v>110</v>
      </c>
      <c r="D11" s="255">
        <v>1</v>
      </c>
      <c r="E11" s="256" t="s">
        <v>42</v>
      </c>
      <c r="F11" s="20">
        <f t="shared" si="4"/>
        <v>40.872702000000004</v>
      </c>
      <c r="G11" s="18">
        <v>428.14771699999994</v>
      </c>
      <c r="H11" s="263">
        <v>4</v>
      </c>
      <c r="I11" s="8">
        <v>0.43958333333333338</v>
      </c>
      <c r="J11" s="20">
        <v>10</v>
      </c>
      <c r="K11" s="20">
        <v>7.31</v>
      </c>
      <c r="L11" s="20">
        <v>97.7</v>
      </c>
      <c r="M11" s="20">
        <v>10.93</v>
      </c>
      <c r="N11" s="146">
        <v>18.711476666666666</v>
      </c>
      <c r="O11" s="20">
        <v>0.6668099999999999</v>
      </c>
      <c r="P11" s="20">
        <v>13.763950000000001</v>
      </c>
      <c r="Q11" s="93">
        <v>0.14695000000000036</v>
      </c>
      <c r="R11" s="20">
        <f t="shared" si="0"/>
        <v>4.9475266666666649</v>
      </c>
      <c r="S11" s="20">
        <f>R11</f>
        <v>4.9475266666666649</v>
      </c>
      <c r="T11" s="20">
        <f t="shared" si="1"/>
        <v>0.68281028009250122</v>
      </c>
      <c r="U11" s="147">
        <v>4.33</v>
      </c>
      <c r="V11" s="152">
        <v>0.13653500000000002</v>
      </c>
      <c r="W11" s="24">
        <v>2.8610087719297948E-3</v>
      </c>
      <c r="X11" s="210">
        <v>5.3431452251970768E-3</v>
      </c>
      <c r="Y11" s="210">
        <v>4.3000001460313797E-3</v>
      </c>
      <c r="Z11" s="211">
        <v>3.2200001180171967E-2</v>
      </c>
      <c r="AA11" s="146">
        <v>1.5165</v>
      </c>
      <c r="AB11" s="147">
        <v>1.2249999999999983E-2</v>
      </c>
      <c r="AC11" s="146">
        <v>-110.57132546374811</v>
      </c>
      <c r="AD11" s="20">
        <v>-14.39716473583621</v>
      </c>
      <c r="AE11" s="147">
        <f t="shared" si="2"/>
        <v>4.6059924229415685</v>
      </c>
      <c r="AF11" s="57">
        <v>1.5499799999999999</v>
      </c>
      <c r="AG11" s="57">
        <v>0.12436</v>
      </c>
      <c r="AH11" s="57">
        <f t="shared" si="3"/>
        <v>28.640107999999998</v>
      </c>
      <c r="AI11" s="146">
        <v>9326.3689848083595</v>
      </c>
      <c r="AJ11" s="20">
        <v>2929.2686832056374</v>
      </c>
      <c r="AK11" s="20">
        <v>9.0466172954619246</v>
      </c>
      <c r="AL11" s="20">
        <v>16146.129496626665</v>
      </c>
      <c r="AM11" s="20">
        <v>1373.6644453054573</v>
      </c>
      <c r="AN11" s="20">
        <v>10283.839082756014</v>
      </c>
      <c r="AO11" s="20">
        <v>4.5949615544655327</v>
      </c>
      <c r="AP11" s="20">
        <v>5.0099748064284997</v>
      </c>
      <c r="AQ11" s="83">
        <v>86.489545552847943</v>
      </c>
      <c r="AR11" s="20">
        <v>9.6169552415617012</v>
      </c>
      <c r="AS11" s="20">
        <v>91.59420705928207</v>
      </c>
      <c r="AT11" s="147">
        <v>296.24474483898911</v>
      </c>
    </row>
    <row r="12" spans="1:46">
      <c r="A12" s="35"/>
      <c r="B12" s="273">
        <v>10</v>
      </c>
      <c r="C12" s="263">
        <v>117</v>
      </c>
      <c r="D12" s="255">
        <v>1</v>
      </c>
      <c r="E12" s="256" t="s">
        <v>42</v>
      </c>
      <c r="F12" s="20">
        <f t="shared" si="4"/>
        <v>48.702007999999978</v>
      </c>
      <c r="G12" s="18">
        <v>476.84972499999992</v>
      </c>
      <c r="H12" s="263" t="s">
        <v>42</v>
      </c>
      <c r="I12" s="8">
        <v>0.44791666666666669</v>
      </c>
      <c r="J12" s="20">
        <v>10.1</v>
      </c>
      <c r="K12" s="20">
        <v>7.25</v>
      </c>
      <c r="L12" s="20">
        <v>98.3</v>
      </c>
      <c r="M12" s="20">
        <v>11</v>
      </c>
      <c r="N12" s="146">
        <v>16.551476666666666</v>
      </c>
      <c r="O12" s="20">
        <v>0.6668099999999999</v>
      </c>
      <c r="P12" s="20">
        <v>13.433950000000001</v>
      </c>
      <c r="Q12" s="93">
        <v>0.57895000000000074</v>
      </c>
      <c r="R12" s="20">
        <f t="shared" si="0"/>
        <v>3.1175266666666648</v>
      </c>
      <c r="S12" s="20">
        <f>R12</f>
        <v>3.1175266666666648</v>
      </c>
      <c r="T12" s="20">
        <f t="shared" si="1"/>
        <v>0.88307342763781582</v>
      </c>
      <c r="U12" s="147">
        <v>4.08</v>
      </c>
      <c r="V12" s="152">
        <v>0.12958500000000001</v>
      </c>
      <c r="W12" s="24">
        <v>2.8610087719297948E-3</v>
      </c>
      <c r="X12" s="210">
        <v>4.5271487906575203E-3</v>
      </c>
      <c r="Y12" s="210">
        <v>4.9000000581145287E-3</v>
      </c>
      <c r="Z12" s="211">
        <v>2.759999968111515E-2</v>
      </c>
      <c r="AA12" s="146">
        <v>1.4555</v>
      </c>
      <c r="AB12" s="147">
        <v>1.479999999999998E-2</v>
      </c>
      <c r="AC12" s="146">
        <v>-111.89897591743966</v>
      </c>
      <c r="AD12" s="20">
        <v>-14.620798641448928</v>
      </c>
      <c r="AE12" s="147">
        <f t="shared" si="2"/>
        <v>5.0674132141517703</v>
      </c>
      <c r="AF12" s="57">
        <v>1.518726</v>
      </c>
      <c r="AG12" s="57">
        <v>0.12129</v>
      </c>
      <c r="AH12" s="57">
        <f t="shared" si="3"/>
        <v>27.933086999999997</v>
      </c>
      <c r="AI12" s="146">
        <v>8500.2919799643951</v>
      </c>
      <c r="AJ12" s="20">
        <v>2638.2981713360623</v>
      </c>
      <c r="AK12" s="20">
        <v>17.466668257469429</v>
      </c>
      <c r="AL12" s="20">
        <v>15389.756657336186</v>
      </c>
      <c r="AM12" s="20">
        <v>1363.4425508829429</v>
      </c>
      <c r="AN12" s="20">
        <v>9137.2980207828896</v>
      </c>
      <c r="AO12" s="20">
        <v>4.6659256046725233</v>
      </c>
      <c r="AP12" s="20">
        <v>4.1960684906186057</v>
      </c>
      <c r="AQ12" s="83">
        <v>74.346525422554222</v>
      </c>
      <c r="AR12" s="20">
        <v>9.7276767693998138</v>
      </c>
      <c r="AS12" s="20">
        <v>80.390050934515088</v>
      </c>
      <c r="AT12" s="147">
        <v>287.61496443091443</v>
      </c>
    </row>
    <row r="13" spans="1:46">
      <c r="A13" s="35"/>
      <c r="B13" s="273">
        <v>11</v>
      </c>
      <c r="C13" s="263">
        <v>116</v>
      </c>
      <c r="D13" s="255">
        <v>1</v>
      </c>
      <c r="E13" s="256" t="s">
        <v>42</v>
      </c>
      <c r="F13" s="20">
        <f t="shared" si="4"/>
        <v>46.738623999999959</v>
      </c>
      <c r="G13" s="18">
        <v>523.58834899999988</v>
      </c>
      <c r="H13" s="263">
        <v>3</v>
      </c>
      <c r="I13" s="8">
        <v>0.4604166666666667</v>
      </c>
      <c r="J13" s="20">
        <v>11.2</v>
      </c>
      <c r="K13" s="20">
        <v>7.016</v>
      </c>
      <c r="L13" s="20">
        <v>95</v>
      </c>
      <c r="M13" s="20">
        <v>10.29</v>
      </c>
      <c r="N13" s="146">
        <v>16.731476666666666</v>
      </c>
      <c r="O13" s="20">
        <v>0.6668099999999999</v>
      </c>
      <c r="P13" s="20">
        <v>12.793950000000001</v>
      </c>
      <c r="Q13" s="93">
        <v>0.57895000000000074</v>
      </c>
      <c r="R13" s="20">
        <f t="shared" si="0"/>
        <v>3.9375266666666651</v>
      </c>
      <c r="S13" s="20">
        <v>4.07</v>
      </c>
      <c r="T13" s="20"/>
      <c r="U13" s="147">
        <v>4.07</v>
      </c>
      <c r="V13" s="152">
        <v>0.12978499999999998</v>
      </c>
      <c r="W13" s="24">
        <v>2.8610087719297948E-3</v>
      </c>
      <c r="X13" s="210">
        <v>4.7599609941244125E-2</v>
      </c>
      <c r="Y13" s="210">
        <v>6.3000000081956387E-3</v>
      </c>
      <c r="Z13" s="211">
        <v>3.1300000846385956E-2</v>
      </c>
      <c r="AA13" s="146">
        <v>1.4254</v>
      </c>
      <c r="AB13" s="147">
        <v>1.479999999999998E-2</v>
      </c>
      <c r="AC13" s="146">
        <v>-111.4638144934062</v>
      </c>
      <c r="AD13" s="20">
        <v>-14.436462329881742</v>
      </c>
      <c r="AE13" s="147">
        <f t="shared" si="2"/>
        <v>4.0278841456477323</v>
      </c>
      <c r="AF13" s="57">
        <v>1.486415</v>
      </c>
      <c r="AG13" s="57">
        <v>0.1232</v>
      </c>
      <c r="AH13" s="57">
        <f t="shared" si="3"/>
        <v>28.372960000000003</v>
      </c>
      <c r="AI13" s="146">
        <v>8860.1230381213027</v>
      </c>
      <c r="AJ13" s="20">
        <v>2796.8656496873609</v>
      </c>
      <c r="AK13" s="20">
        <v>11.73390914823494</v>
      </c>
      <c r="AL13" s="20">
        <v>15479.691992151909</v>
      </c>
      <c r="AM13" s="20">
        <v>1499.8203813681723</v>
      </c>
      <c r="AN13" s="20">
        <v>9218.2151425548545</v>
      </c>
      <c r="AO13" s="20">
        <v>4.8623583023980759</v>
      </c>
      <c r="AP13" s="20">
        <v>5.852019359321714</v>
      </c>
      <c r="AQ13" s="83">
        <v>78.23366772375087</v>
      </c>
      <c r="AR13" s="20">
        <v>8.9253625509864492</v>
      </c>
      <c r="AS13" s="20">
        <v>81.790003505693136</v>
      </c>
      <c r="AT13" s="147">
        <v>300.63509291634523</v>
      </c>
    </row>
    <row r="14" spans="1:46">
      <c r="A14" s="35"/>
      <c r="B14" s="273">
        <v>12</v>
      </c>
      <c r="C14" s="263">
        <v>111</v>
      </c>
      <c r="D14" s="255">
        <v>1</v>
      </c>
      <c r="E14" s="256" t="s">
        <v>42</v>
      </c>
      <c r="F14" s="20">
        <f t="shared" si="4"/>
        <v>38.868260999999961</v>
      </c>
      <c r="G14" s="18">
        <v>562.45660999999984</v>
      </c>
      <c r="H14" s="263" t="s">
        <v>42</v>
      </c>
      <c r="I14" s="8">
        <v>0.4513888888888889</v>
      </c>
      <c r="J14" s="20">
        <v>11.6</v>
      </c>
      <c r="K14" s="20">
        <v>6.77</v>
      </c>
      <c r="L14" s="20">
        <v>79.7</v>
      </c>
      <c r="M14" s="20">
        <v>8.65</v>
      </c>
      <c r="N14" s="146">
        <v>17.541476666666664</v>
      </c>
      <c r="O14" s="20">
        <v>0.6668099999999999</v>
      </c>
      <c r="P14" s="20">
        <v>14.083950000000002</v>
      </c>
      <c r="Q14" s="93">
        <v>0.14695000000000036</v>
      </c>
      <c r="R14" s="20">
        <f t="shared" si="0"/>
        <v>3.4575266666666629</v>
      </c>
      <c r="S14" s="20">
        <f>R14</f>
        <v>3.4575266666666629</v>
      </c>
      <c r="T14" s="20">
        <f>SQRT(O14^2+Q14^2)</f>
        <v>0.68281028009250122</v>
      </c>
      <c r="U14" s="147">
        <v>3.07</v>
      </c>
      <c r="V14" s="152">
        <v>0.157335</v>
      </c>
      <c r="W14" s="24">
        <v>2.8610087719297948E-3</v>
      </c>
      <c r="X14" s="210">
        <v>4.7599609941244125E-2</v>
      </c>
      <c r="Y14" s="210">
        <v>8.9999998454004526E-4</v>
      </c>
      <c r="Z14" s="211">
        <v>1.4399999752640724E-2</v>
      </c>
      <c r="AA14" s="146">
        <v>1.4208000000000001</v>
      </c>
      <c r="AB14" s="147">
        <v>1.2249999999999983E-2</v>
      </c>
      <c r="AC14" s="146">
        <v>-110.61191661779191</v>
      </c>
      <c r="AD14" s="20">
        <v>-14.313726215050874</v>
      </c>
      <c r="AE14" s="147">
        <f t="shared" si="2"/>
        <v>3.897893102615086</v>
      </c>
      <c r="AF14" s="57">
        <v>1.534235</v>
      </c>
      <c r="AG14" s="57">
        <v>0.12075</v>
      </c>
      <c r="AH14" s="57">
        <f t="shared" si="3"/>
        <v>27.808725000000003</v>
      </c>
      <c r="AI14" s="146">
        <v>8123.9896027679115</v>
      </c>
      <c r="AJ14" s="20">
        <v>2534.0489957881982</v>
      </c>
      <c r="AK14" s="20">
        <v>4.238617607052154</v>
      </c>
      <c r="AL14" s="20">
        <v>13939.709261606147</v>
      </c>
      <c r="AM14" s="20">
        <v>1394.0519945354872</v>
      </c>
      <c r="AN14" s="20">
        <v>8659.8932355690922</v>
      </c>
      <c r="AO14" s="20">
        <v>4.0253185135180916</v>
      </c>
      <c r="AP14" s="20">
        <v>2.5148793541248593</v>
      </c>
      <c r="AQ14" s="83">
        <v>59.249215956502837</v>
      </c>
      <c r="AR14" s="20">
        <v>9.7433914572478884</v>
      </c>
      <c r="AS14" s="20">
        <v>73.986841603759899</v>
      </c>
      <c r="AT14" s="147">
        <v>259.69079493497395</v>
      </c>
    </row>
    <row r="15" spans="1:46">
      <c r="A15" s="35"/>
      <c r="B15" s="273">
        <v>13</v>
      </c>
      <c r="C15" s="263" t="s">
        <v>44</v>
      </c>
      <c r="D15" s="255" t="s">
        <v>42</v>
      </c>
      <c r="E15" s="256">
        <v>1</v>
      </c>
      <c r="F15" s="20">
        <f t="shared" si="4"/>
        <v>19.735595999999987</v>
      </c>
      <c r="G15" s="18">
        <v>582.19220599999983</v>
      </c>
      <c r="H15" s="263">
        <v>3</v>
      </c>
      <c r="I15" s="8" t="s">
        <v>44</v>
      </c>
      <c r="J15" s="20" t="s">
        <v>44</v>
      </c>
      <c r="K15" s="20" t="s">
        <v>44</v>
      </c>
      <c r="L15" s="20" t="s">
        <v>44</v>
      </c>
      <c r="M15" s="20" t="s">
        <v>44</v>
      </c>
      <c r="N15" s="146" t="s">
        <v>44</v>
      </c>
      <c r="O15" s="17" t="s">
        <v>44</v>
      </c>
      <c r="P15" s="20" t="s">
        <v>44</v>
      </c>
      <c r="Q15" s="20" t="s">
        <v>44</v>
      </c>
      <c r="R15" s="20" t="s">
        <v>44</v>
      </c>
      <c r="S15" s="20" t="s">
        <v>44</v>
      </c>
      <c r="T15" s="20" t="s">
        <v>44</v>
      </c>
      <c r="U15" s="147" t="s">
        <v>44</v>
      </c>
      <c r="V15" s="152" t="s">
        <v>44</v>
      </c>
      <c r="W15" s="24" t="s">
        <v>44</v>
      </c>
      <c r="X15" s="210" t="s">
        <v>44</v>
      </c>
      <c r="Y15" s="210" t="s">
        <v>44</v>
      </c>
      <c r="Z15" s="202" t="s">
        <v>44</v>
      </c>
      <c r="AA15" s="146" t="s">
        <v>44</v>
      </c>
      <c r="AB15" s="147" t="s">
        <v>44</v>
      </c>
      <c r="AC15" s="146" t="s">
        <v>44</v>
      </c>
      <c r="AD15" s="20" t="s">
        <v>44</v>
      </c>
      <c r="AE15" s="147" t="s">
        <v>44</v>
      </c>
      <c r="AF15" s="20" t="s">
        <v>44</v>
      </c>
      <c r="AG15" s="20" t="s">
        <v>44</v>
      </c>
      <c r="AH15" s="20" t="s">
        <v>44</v>
      </c>
      <c r="AI15" s="146" t="s">
        <v>44</v>
      </c>
      <c r="AJ15" s="20" t="s">
        <v>44</v>
      </c>
      <c r="AK15" s="20" t="s">
        <v>44</v>
      </c>
      <c r="AL15" s="20" t="s">
        <v>44</v>
      </c>
      <c r="AM15" s="20" t="s">
        <v>44</v>
      </c>
      <c r="AN15" s="20" t="s">
        <v>44</v>
      </c>
      <c r="AO15" s="20" t="s">
        <v>44</v>
      </c>
      <c r="AP15" s="20" t="s">
        <v>44</v>
      </c>
      <c r="AQ15" s="20" t="s">
        <v>44</v>
      </c>
      <c r="AR15" s="20" t="s">
        <v>44</v>
      </c>
      <c r="AS15" s="20" t="s">
        <v>44</v>
      </c>
      <c r="AT15" s="147" t="s">
        <v>44</v>
      </c>
    </row>
    <row r="16" spans="1:46">
      <c r="A16" s="35"/>
      <c r="B16" s="273">
        <v>14</v>
      </c>
      <c r="C16" s="263" t="s">
        <v>44</v>
      </c>
      <c r="D16" s="255" t="s">
        <v>42</v>
      </c>
      <c r="E16" s="256">
        <v>1</v>
      </c>
      <c r="F16" s="20">
        <f t="shared" si="4"/>
        <v>51.971021999999948</v>
      </c>
      <c r="G16" s="18">
        <v>634.16322799999978</v>
      </c>
      <c r="H16" s="263" t="s">
        <v>42</v>
      </c>
      <c r="I16" s="8" t="s">
        <v>44</v>
      </c>
      <c r="J16" s="20" t="s">
        <v>44</v>
      </c>
      <c r="K16" s="20" t="s">
        <v>44</v>
      </c>
      <c r="L16" s="20" t="s">
        <v>44</v>
      </c>
      <c r="M16" s="20" t="s">
        <v>44</v>
      </c>
      <c r="N16" s="146" t="s">
        <v>44</v>
      </c>
      <c r="O16" s="17" t="s">
        <v>44</v>
      </c>
      <c r="P16" s="20" t="s">
        <v>44</v>
      </c>
      <c r="Q16" s="20" t="s">
        <v>44</v>
      </c>
      <c r="R16" s="20" t="s">
        <v>44</v>
      </c>
      <c r="S16" s="20" t="s">
        <v>44</v>
      </c>
      <c r="T16" s="20" t="s">
        <v>44</v>
      </c>
      <c r="U16" s="147" t="s">
        <v>44</v>
      </c>
      <c r="V16" s="152" t="s">
        <v>44</v>
      </c>
      <c r="W16" s="24" t="s">
        <v>44</v>
      </c>
      <c r="X16" s="210" t="s">
        <v>44</v>
      </c>
      <c r="Y16" s="210" t="s">
        <v>44</v>
      </c>
      <c r="Z16" s="202" t="s">
        <v>44</v>
      </c>
      <c r="AA16" s="146" t="s">
        <v>44</v>
      </c>
      <c r="AB16" s="147" t="s">
        <v>44</v>
      </c>
      <c r="AC16" s="146" t="s">
        <v>44</v>
      </c>
      <c r="AD16" s="20" t="s">
        <v>44</v>
      </c>
      <c r="AE16" s="147" t="s">
        <v>44</v>
      </c>
      <c r="AF16" s="20" t="s">
        <v>44</v>
      </c>
      <c r="AG16" s="20" t="s">
        <v>44</v>
      </c>
      <c r="AH16" s="20" t="s">
        <v>44</v>
      </c>
      <c r="AI16" s="146" t="s">
        <v>44</v>
      </c>
      <c r="AJ16" s="20" t="s">
        <v>44</v>
      </c>
      <c r="AK16" s="20" t="s">
        <v>44</v>
      </c>
      <c r="AL16" s="20" t="s">
        <v>44</v>
      </c>
      <c r="AM16" s="20" t="s">
        <v>44</v>
      </c>
      <c r="AN16" s="20" t="s">
        <v>44</v>
      </c>
      <c r="AO16" s="20" t="s">
        <v>44</v>
      </c>
      <c r="AP16" s="20" t="s">
        <v>44</v>
      </c>
      <c r="AQ16" s="20" t="s">
        <v>44</v>
      </c>
      <c r="AR16" s="20" t="s">
        <v>44</v>
      </c>
      <c r="AS16" s="20" t="s">
        <v>44</v>
      </c>
      <c r="AT16" s="147" t="s">
        <v>44</v>
      </c>
    </row>
    <row r="17" spans="1:46">
      <c r="A17" s="35"/>
      <c r="B17" s="273">
        <v>15</v>
      </c>
      <c r="C17" s="263">
        <v>87</v>
      </c>
      <c r="D17" s="255">
        <v>1</v>
      </c>
      <c r="E17" s="256" t="s">
        <v>42</v>
      </c>
      <c r="F17" s="20">
        <f t="shared" si="4"/>
        <v>50.739303999999947</v>
      </c>
      <c r="G17" s="18">
        <v>684.90253199999972</v>
      </c>
      <c r="H17" s="263">
        <v>3</v>
      </c>
      <c r="I17" s="8">
        <v>0.46736111111111112</v>
      </c>
      <c r="J17" s="20">
        <v>11.6</v>
      </c>
      <c r="K17" s="20">
        <v>7.27</v>
      </c>
      <c r="L17" s="20">
        <v>98.6</v>
      </c>
      <c r="M17" s="20">
        <v>10.64</v>
      </c>
      <c r="N17" s="146">
        <v>17.01051</v>
      </c>
      <c r="O17" s="2">
        <v>0.64322857142857259</v>
      </c>
      <c r="P17" s="20">
        <v>13.513950000000001</v>
      </c>
      <c r="Q17" s="93">
        <v>0.14695000000000036</v>
      </c>
      <c r="R17" s="20">
        <f>N17-P17</f>
        <v>3.4965599999999988</v>
      </c>
      <c r="S17" s="20">
        <v>3.4965599999999988</v>
      </c>
      <c r="T17" s="20">
        <f>SQRT(O17^2+Q17^2)</f>
        <v>0.65980095301692498</v>
      </c>
      <c r="U17" s="147">
        <v>4.91</v>
      </c>
      <c r="V17" s="152">
        <v>0.153035</v>
      </c>
      <c r="W17" s="24">
        <v>2.8610087719297948E-3</v>
      </c>
      <c r="X17" s="210">
        <v>7.959599606692791E-3</v>
      </c>
      <c r="Y17" s="210">
        <v>5.9000002220273018E-3</v>
      </c>
      <c r="Z17" s="211">
        <v>2.1900000050663948E-2</v>
      </c>
      <c r="AA17" s="146">
        <v>1.4816</v>
      </c>
      <c r="AB17" s="147">
        <v>2.2499999999999742E-3</v>
      </c>
      <c r="AC17" s="146">
        <v>-112.67027868257023</v>
      </c>
      <c r="AD17" s="20">
        <v>-14.758045843173274</v>
      </c>
      <c r="AE17" s="147">
        <f>AC17-(8*AD17)</f>
        <v>5.3940880628159675</v>
      </c>
      <c r="AF17" s="57">
        <v>1.4383539999999999</v>
      </c>
      <c r="AG17" s="57">
        <v>0.12737000000000001</v>
      </c>
      <c r="AH17" s="57">
        <f>AG17*2.303*100</f>
        <v>29.333311000000002</v>
      </c>
      <c r="AI17" s="146">
        <v>9263.7837660696132</v>
      </c>
      <c r="AJ17" s="20">
        <v>2833.0091991827981</v>
      </c>
      <c r="AK17" s="20">
        <v>11.557502654367138</v>
      </c>
      <c r="AL17" s="20">
        <v>14788.3988582313</v>
      </c>
      <c r="AM17" s="20">
        <v>1384.4358527735062</v>
      </c>
      <c r="AN17" s="20">
        <v>9397.6548443031443</v>
      </c>
      <c r="AO17" s="20">
        <v>4.7040985167503573</v>
      </c>
      <c r="AP17" s="20">
        <v>5.3095392113639086</v>
      </c>
      <c r="AQ17" s="83">
        <v>79.672576805594289</v>
      </c>
      <c r="AR17" s="20">
        <v>19.682446148610971</v>
      </c>
      <c r="AS17" s="20">
        <v>82.466906012486433</v>
      </c>
      <c r="AT17" s="147">
        <v>343.7338048036292</v>
      </c>
    </row>
    <row r="18" spans="1:46">
      <c r="A18" s="35"/>
      <c r="B18" s="273">
        <v>16</v>
      </c>
      <c r="C18" s="263">
        <v>86</v>
      </c>
      <c r="D18" s="255">
        <v>1</v>
      </c>
      <c r="E18" s="256" t="s">
        <v>42</v>
      </c>
      <c r="F18" s="20">
        <f t="shared" si="4"/>
        <v>48.56768999999997</v>
      </c>
      <c r="G18" s="18">
        <v>733.47022199999969</v>
      </c>
      <c r="H18" s="263" t="s">
        <v>42</v>
      </c>
      <c r="I18" s="8">
        <v>0.47222222222222227</v>
      </c>
      <c r="J18" s="20">
        <v>11.7</v>
      </c>
      <c r="K18" s="20">
        <v>6.68</v>
      </c>
      <c r="L18" s="20">
        <v>87.7</v>
      </c>
      <c r="M18" s="20">
        <v>9.39</v>
      </c>
      <c r="N18" s="146">
        <v>12.230510000000001</v>
      </c>
      <c r="O18" s="20" t="s">
        <v>42</v>
      </c>
      <c r="P18" s="20">
        <v>13.913950000000002</v>
      </c>
      <c r="Q18" s="93">
        <v>0.14695000000000036</v>
      </c>
      <c r="R18" s="20">
        <f>N18-P18</f>
        <v>-1.6834400000000009</v>
      </c>
      <c r="S18" s="20">
        <v>3.48</v>
      </c>
      <c r="T18" s="20"/>
      <c r="U18" s="147">
        <v>3.48</v>
      </c>
      <c r="V18" s="152">
        <v>0.14463500000000001</v>
      </c>
      <c r="W18" s="24">
        <v>2.8610087719297948E-3</v>
      </c>
      <c r="X18" s="210">
        <v>0.11848270148038864</v>
      </c>
      <c r="Y18" s="210">
        <v>-2.0000000949949026E-3</v>
      </c>
      <c r="Z18" s="211">
        <v>2.1299999207258224E-2</v>
      </c>
      <c r="AA18" s="146">
        <v>1.4194</v>
      </c>
      <c r="AB18" s="147">
        <v>2.2499999999999742E-3</v>
      </c>
      <c r="AC18" s="146"/>
      <c r="AD18" s="20"/>
      <c r="AE18" s="147"/>
      <c r="AF18" s="57">
        <v>1.5333559999999999</v>
      </c>
      <c r="AG18" s="57">
        <v>0.12501999999999999</v>
      </c>
      <c r="AH18" s="57">
        <f>AG18*2.303*100</f>
        <v>28.792105999999997</v>
      </c>
      <c r="AI18" s="146">
        <v>7566.4981974128696</v>
      </c>
      <c r="AJ18" s="20">
        <v>2156.9298991013811</v>
      </c>
      <c r="AK18" s="20">
        <v>6.8728674755224315</v>
      </c>
      <c r="AL18" s="20">
        <v>11070.351742096091</v>
      </c>
      <c r="AM18" s="20">
        <v>1166.0024935870797</v>
      </c>
      <c r="AN18" s="20">
        <v>6934.8298294613596</v>
      </c>
      <c r="AO18" s="20">
        <v>3.7927826566619238</v>
      </c>
      <c r="AP18" s="20">
        <v>4.2892655556186217</v>
      </c>
      <c r="AQ18" s="83">
        <v>62.855271664484462</v>
      </c>
      <c r="AR18" s="20">
        <v>23.819285621665767</v>
      </c>
      <c r="AS18" s="20">
        <v>60.516359221685711</v>
      </c>
      <c r="AT18" s="147">
        <v>245.59120355890215</v>
      </c>
    </row>
    <row r="19" spans="1:46">
      <c r="A19" s="35"/>
      <c r="B19" s="273">
        <v>17</v>
      </c>
      <c r="C19" s="263">
        <v>96</v>
      </c>
      <c r="D19" s="255">
        <v>1</v>
      </c>
      <c r="E19" s="256" t="s">
        <v>42</v>
      </c>
      <c r="F19" s="20">
        <f t="shared" si="4"/>
        <v>43.454198000000019</v>
      </c>
      <c r="G19" s="18">
        <v>776.92441999999971</v>
      </c>
      <c r="H19" s="263">
        <v>1</v>
      </c>
      <c r="I19" s="8">
        <v>0.4861111111111111</v>
      </c>
      <c r="J19" s="20">
        <v>11.6</v>
      </c>
      <c r="K19" s="20">
        <v>6.81</v>
      </c>
      <c r="L19" s="20">
        <v>94.3</v>
      </c>
      <c r="M19" s="20">
        <v>10.19</v>
      </c>
      <c r="N19" s="146">
        <v>17.150510000000001</v>
      </c>
      <c r="O19" s="20">
        <v>0.51199999999999868</v>
      </c>
      <c r="P19" s="20">
        <v>14.15395</v>
      </c>
      <c r="Q19" s="93">
        <v>0.14695000000000036</v>
      </c>
      <c r="R19" s="20">
        <f>N19-P19</f>
        <v>2.9965600000000006</v>
      </c>
      <c r="S19" s="20">
        <v>2.9965600000000006</v>
      </c>
      <c r="T19" s="20">
        <f>SQRT(O19^2+Q19^2)</f>
        <v>0.53267091388586141</v>
      </c>
      <c r="U19" s="147">
        <v>4.1900000000000004</v>
      </c>
      <c r="V19" s="152">
        <v>0.136935</v>
      </c>
      <c r="W19" s="24">
        <v>2.8610087719297948E-3</v>
      </c>
      <c r="X19" s="210">
        <v>3.8322301115840673E-3</v>
      </c>
      <c r="Y19" s="210">
        <v>2.6000000070780516E-3</v>
      </c>
      <c r="Z19" s="211">
        <v>4.7699999064207077E-2</v>
      </c>
      <c r="AA19" s="146">
        <v>1.4365000000000001</v>
      </c>
      <c r="AB19" s="147">
        <v>1.2249999999999983E-2</v>
      </c>
      <c r="AC19" s="146">
        <v>-110.77596231691871</v>
      </c>
      <c r="AD19" s="20">
        <v>-14.380748632403161</v>
      </c>
      <c r="AE19" s="147">
        <f>AC19-(8*AD19)</f>
        <v>4.2700267423065839</v>
      </c>
      <c r="AF19" s="57">
        <v>1.5630170000000001</v>
      </c>
      <c r="AG19" s="57">
        <v>0.12069000000000001</v>
      </c>
      <c r="AH19" s="57">
        <f>AG19*2.303*100</f>
        <v>27.794907000000002</v>
      </c>
      <c r="AI19" s="146">
        <v>9394.0797285464178</v>
      </c>
      <c r="AJ19" s="20">
        <v>2917.203656478418</v>
      </c>
      <c r="AK19" s="20">
        <v>11.889819280893148</v>
      </c>
      <c r="AL19" s="20">
        <v>15889.783403316496</v>
      </c>
      <c r="AM19" s="20">
        <v>1374.8344645536965</v>
      </c>
      <c r="AN19" s="20">
        <v>9669.6528408575396</v>
      </c>
      <c r="AO19" s="20">
        <v>4.5904506746195981</v>
      </c>
      <c r="AP19" s="20">
        <v>5.504333584794975</v>
      </c>
      <c r="AQ19" s="83">
        <v>78.562282967243007</v>
      </c>
      <c r="AR19" s="20">
        <v>11.913755235911555</v>
      </c>
      <c r="AS19" s="20">
        <v>83.342835358533947</v>
      </c>
      <c r="AT19" s="147">
        <v>387.26891270020354</v>
      </c>
    </row>
    <row r="20" spans="1:46">
      <c r="A20" s="35"/>
      <c r="B20" s="273">
        <v>18</v>
      </c>
      <c r="C20" s="263" t="s">
        <v>44</v>
      </c>
      <c r="D20" s="255" t="s">
        <v>42</v>
      </c>
      <c r="E20" s="256">
        <v>1</v>
      </c>
      <c r="F20" s="20">
        <f t="shared" si="4"/>
        <v>64.735172000000034</v>
      </c>
      <c r="G20" s="18">
        <v>841.65959199999975</v>
      </c>
      <c r="H20" s="263" t="s">
        <v>42</v>
      </c>
      <c r="I20" s="8" t="s">
        <v>42</v>
      </c>
      <c r="J20" s="20" t="s">
        <v>44</v>
      </c>
      <c r="K20" s="20" t="s">
        <v>44</v>
      </c>
      <c r="L20" s="20" t="s">
        <v>44</v>
      </c>
      <c r="M20" s="20" t="s">
        <v>44</v>
      </c>
      <c r="N20" s="146" t="s">
        <v>44</v>
      </c>
      <c r="O20" s="20" t="s">
        <v>44</v>
      </c>
      <c r="P20" s="20" t="s">
        <v>44</v>
      </c>
      <c r="Q20" s="20" t="s">
        <v>44</v>
      </c>
      <c r="R20" s="20" t="s">
        <v>44</v>
      </c>
      <c r="S20" s="11" t="s">
        <v>44</v>
      </c>
      <c r="T20" s="11" t="s">
        <v>44</v>
      </c>
      <c r="U20" s="205" t="s">
        <v>44</v>
      </c>
      <c r="V20" s="212" t="s">
        <v>44</v>
      </c>
      <c r="W20" s="210" t="s">
        <v>44</v>
      </c>
      <c r="X20" s="210" t="s">
        <v>44</v>
      </c>
      <c r="Y20" s="210" t="s">
        <v>44</v>
      </c>
      <c r="Z20" s="202" t="s">
        <v>44</v>
      </c>
      <c r="AA20" s="146" t="s">
        <v>44</v>
      </c>
      <c r="AB20" s="147" t="s">
        <v>44</v>
      </c>
      <c r="AC20" s="146" t="s">
        <v>44</v>
      </c>
      <c r="AD20" s="20" t="s">
        <v>44</v>
      </c>
      <c r="AE20" s="147" t="s">
        <v>44</v>
      </c>
      <c r="AF20" s="20" t="s">
        <v>44</v>
      </c>
      <c r="AG20" s="20" t="s">
        <v>44</v>
      </c>
      <c r="AH20" s="20" t="s">
        <v>44</v>
      </c>
      <c r="AI20" s="146" t="s">
        <v>44</v>
      </c>
      <c r="AJ20" s="20" t="s">
        <v>44</v>
      </c>
      <c r="AK20" s="20" t="s">
        <v>44</v>
      </c>
      <c r="AL20" s="20" t="s">
        <v>44</v>
      </c>
      <c r="AM20" s="20" t="s">
        <v>44</v>
      </c>
      <c r="AN20" s="20" t="s">
        <v>44</v>
      </c>
      <c r="AO20" s="20" t="s">
        <v>44</v>
      </c>
      <c r="AP20" s="20" t="s">
        <v>44</v>
      </c>
      <c r="AQ20" s="20" t="s">
        <v>44</v>
      </c>
      <c r="AR20" s="20" t="s">
        <v>44</v>
      </c>
      <c r="AS20" s="20" t="s">
        <v>44</v>
      </c>
      <c r="AT20" s="147" t="s">
        <v>44</v>
      </c>
    </row>
    <row r="21" spans="1:46">
      <c r="A21" s="35"/>
      <c r="B21" s="273">
        <v>19</v>
      </c>
      <c r="C21" s="263" t="s">
        <v>44</v>
      </c>
      <c r="D21" s="255" t="s">
        <v>42</v>
      </c>
      <c r="E21" s="256">
        <v>1</v>
      </c>
      <c r="F21" s="20">
        <f t="shared" si="4"/>
        <v>35.225923999999964</v>
      </c>
      <c r="G21" s="18">
        <v>876.88551599999971</v>
      </c>
      <c r="H21" s="263">
        <v>1</v>
      </c>
      <c r="I21" s="8">
        <v>0.49791666666666662</v>
      </c>
      <c r="J21" s="20" t="s">
        <v>44</v>
      </c>
      <c r="K21" s="20" t="s">
        <v>44</v>
      </c>
      <c r="L21" s="20" t="s">
        <v>44</v>
      </c>
      <c r="M21" s="20" t="s">
        <v>44</v>
      </c>
      <c r="N21" s="146" t="s">
        <v>44</v>
      </c>
      <c r="O21" s="20" t="s">
        <v>44</v>
      </c>
      <c r="P21" s="20" t="s">
        <v>44</v>
      </c>
      <c r="Q21" s="20" t="s">
        <v>44</v>
      </c>
      <c r="R21" s="20" t="s">
        <v>44</v>
      </c>
      <c r="S21" s="11" t="s">
        <v>44</v>
      </c>
      <c r="T21" s="11" t="s">
        <v>44</v>
      </c>
      <c r="U21" s="205" t="s">
        <v>44</v>
      </c>
      <c r="V21" s="212" t="s">
        <v>44</v>
      </c>
      <c r="W21" s="210" t="s">
        <v>44</v>
      </c>
      <c r="X21" s="210" t="s">
        <v>44</v>
      </c>
      <c r="Y21" s="210" t="s">
        <v>44</v>
      </c>
      <c r="Z21" s="202" t="s">
        <v>44</v>
      </c>
      <c r="AA21" s="146" t="s">
        <v>44</v>
      </c>
      <c r="AB21" s="147" t="s">
        <v>44</v>
      </c>
      <c r="AC21" s="146" t="s">
        <v>44</v>
      </c>
      <c r="AD21" s="20" t="s">
        <v>44</v>
      </c>
      <c r="AE21" s="147" t="s">
        <v>44</v>
      </c>
      <c r="AF21" s="20" t="s">
        <v>44</v>
      </c>
      <c r="AG21" s="20" t="s">
        <v>44</v>
      </c>
      <c r="AH21" s="20" t="s">
        <v>44</v>
      </c>
      <c r="AI21" s="146" t="s">
        <v>44</v>
      </c>
      <c r="AJ21" s="20" t="s">
        <v>44</v>
      </c>
      <c r="AK21" s="20" t="s">
        <v>44</v>
      </c>
      <c r="AL21" s="20" t="s">
        <v>44</v>
      </c>
      <c r="AM21" s="20" t="s">
        <v>44</v>
      </c>
      <c r="AN21" s="20" t="s">
        <v>44</v>
      </c>
      <c r="AO21" s="20" t="s">
        <v>44</v>
      </c>
      <c r="AP21" s="20" t="s">
        <v>44</v>
      </c>
      <c r="AQ21" s="20" t="s">
        <v>44</v>
      </c>
      <c r="AR21" s="20" t="s">
        <v>44</v>
      </c>
      <c r="AS21" s="20" t="s">
        <v>44</v>
      </c>
      <c r="AT21" s="147" t="s">
        <v>44</v>
      </c>
    </row>
    <row r="22" spans="1:46">
      <c r="A22" s="35"/>
      <c r="B22" s="273">
        <v>20</v>
      </c>
      <c r="C22" s="263" t="s">
        <v>44</v>
      </c>
      <c r="D22" s="255" t="s">
        <v>42</v>
      </c>
      <c r="E22" s="256">
        <v>1</v>
      </c>
      <c r="F22" s="20">
        <f t="shared" si="4"/>
        <v>49.643884999999955</v>
      </c>
      <c r="G22" s="18">
        <v>926.52940099999967</v>
      </c>
      <c r="H22" s="263" t="s">
        <v>42</v>
      </c>
      <c r="I22" s="8">
        <v>0.4993055555555555</v>
      </c>
      <c r="J22" s="20" t="s">
        <v>44</v>
      </c>
      <c r="K22" s="20" t="s">
        <v>44</v>
      </c>
      <c r="L22" s="20" t="s">
        <v>44</v>
      </c>
      <c r="M22" s="20" t="s">
        <v>44</v>
      </c>
      <c r="N22" s="146" t="s">
        <v>44</v>
      </c>
      <c r="O22" s="20" t="s">
        <v>44</v>
      </c>
      <c r="P22" s="20" t="s">
        <v>44</v>
      </c>
      <c r="Q22" s="20" t="s">
        <v>44</v>
      </c>
      <c r="R22" s="20" t="s">
        <v>44</v>
      </c>
      <c r="S22" s="11" t="s">
        <v>44</v>
      </c>
      <c r="T22" s="11" t="s">
        <v>44</v>
      </c>
      <c r="U22" s="205" t="s">
        <v>44</v>
      </c>
      <c r="V22" s="212" t="s">
        <v>44</v>
      </c>
      <c r="W22" s="210" t="s">
        <v>44</v>
      </c>
      <c r="X22" s="210" t="s">
        <v>44</v>
      </c>
      <c r="Y22" s="210" t="s">
        <v>44</v>
      </c>
      <c r="Z22" s="202" t="s">
        <v>44</v>
      </c>
      <c r="AA22" s="146" t="s">
        <v>44</v>
      </c>
      <c r="AB22" s="147" t="s">
        <v>44</v>
      </c>
      <c r="AC22" s="146" t="s">
        <v>44</v>
      </c>
      <c r="AD22" s="20" t="s">
        <v>44</v>
      </c>
      <c r="AE22" s="147" t="s">
        <v>44</v>
      </c>
      <c r="AF22" s="20" t="s">
        <v>44</v>
      </c>
      <c r="AG22" s="20" t="s">
        <v>44</v>
      </c>
      <c r="AH22" s="20" t="s">
        <v>44</v>
      </c>
      <c r="AI22" s="146" t="s">
        <v>44</v>
      </c>
      <c r="AJ22" s="20" t="s">
        <v>44</v>
      </c>
      <c r="AK22" s="20" t="s">
        <v>44</v>
      </c>
      <c r="AL22" s="20" t="s">
        <v>44</v>
      </c>
      <c r="AM22" s="20" t="s">
        <v>44</v>
      </c>
      <c r="AN22" s="20" t="s">
        <v>44</v>
      </c>
      <c r="AO22" s="20" t="s">
        <v>44</v>
      </c>
      <c r="AP22" s="20" t="s">
        <v>44</v>
      </c>
      <c r="AQ22" s="20" t="s">
        <v>44</v>
      </c>
      <c r="AR22" s="20" t="s">
        <v>44</v>
      </c>
      <c r="AS22" s="20" t="s">
        <v>44</v>
      </c>
      <c r="AT22" s="147" t="s">
        <v>44</v>
      </c>
    </row>
    <row r="23" spans="1:46">
      <c r="A23" s="35"/>
      <c r="B23" s="273">
        <v>21</v>
      </c>
      <c r="C23" s="263">
        <v>128</v>
      </c>
      <c r="D23" s="255">
        <v>1</v>
      </c>
      <c r="E23" s="256" t="s">
        <v>42</v>
      </c>
      <c r="F23" s="20">
        <f t="shared" si="4"/>
        <v>53.900637999999958</v>
      </c>
      <c r="G23" s="18">
        <v>980.43003899999962</v>
      </c>
      <c r="H23" s="263">
        <v>1</v>
      </c>
      <c r="I23" s="8">
        <v>0.5</v>
      </c>
      <c r="J23" s="20">
        <v>11.2</v>
      </c>
      <c r="K23" s="20">
        <v>6.32</v>
      </c>
      <c r="L23" s="20">
        <v>42.1</v>
      </c>
      <c r="M23" s="20">
        <v>4.6100000000000003</v>
      </c>
      <c r="N23" s="146">
        <v>18.061476666666664</v>
      </c>
      <c r="O23" s="20"/>
      <c r="P23" s="20">
        <v>14.07395</v>
      </c>
      <c r="Q23" s="93">
        <v>0.57895000000000074</v>
      </c>
      <c r="R23" s="20">
        <f>N23-P23</f>
        <v>3.987526666666664</v>
      </c>
      <c r="S23" s="20">
        <f>R23</f>
        <v>3.987526666666664</v>
      </c>
      <c r="T23" s="20">
        <f>SQRT(O23^2+Q23^2)</f>
        <v>0.57895000000000074</v>
      </c>
      <c r="U23" s="147">
        <v>4.34</v>
      </c>
      <c r="V23" s="152">
        <v>0.124185</v>
      </c>
      <c r="W23" s="24">
        <v>2.8610087719297948E-3</v>
      </c>
      <c r="X23" s="210">
        <v>2.0282529294490814E-3</v>
      </c>
      <c r="Y23" s="210">
        <v>-1.6499999910593033E-2</v>
      </c>
      <c r="Z23" s="211">
        <v>2.3600000888109207E-2</v>
      </c>
      <c r="AA23" s="146">
        <v>1.3533999999999999</v>
      </c>
      <c r="AB23" s="147">
        <v>9.6499999999999919E-3</v>
      </c>
      <c r="AC23" s="146">
        <v>-112.53563156713196</v>
      </c>
      <c r="AD23" s="20">
        <v>-14.580178801996581</v>
      </c>
      <c r="AE23" s="147">
        <f>AC23-(8*AD23)</f>
        <v>4.105798848840692</v>
      </c>
      <c r="AF23" s="57">
        <v>1.5059499999999999</v>
      </c>
      <c r="AG23" s="57">
        <v>9.9500000000000005E-2</v>
      </c>
      <c r="AH23" s="57">
        <f>AG23*2.303*100</f>
        <v>22.914850000000001</v>
      </c>
      <c r="AI23" s="146">
        <v>8688.6570202637213</v>
      </c>
      <c r="AJ23" s="20">
        <v>2697.2868065017287</v>
      </c>
      <c r="AK23" s="20">
        <v>5.9393125281424783</v>
      </c>
      <c r="AL23" s="20">
        <v>16326.717927914207</v>
      </c>
      <c r="AM23" s="20">
        <v>1431.8491475504995</v>
      </c>
      <c r="AN23" s="20">
        <v>9341.0669698588918</v>
      </c>
      <c r="AO23" s="20">
        <v>4.9556000960155364</v>
      </c>
      <c r="AP23" s="20">
        <v>5.9332515663916432</v>
      </c>
      <c r="AQ23" s="83">
        <v>69.341553106100989</v>
      </c>
      <c r="AR23" s="20">
        <v>6.764035230743584</v>
      </c>
      <c r="AS23" s="20">
        <v>81.230054608259522</v>
      </c>
      <c r="AT23" s="147">
        <v>344.33724748648206</v>
      </c>
    </row>
    <row r="24" spans="1:46">
      <c r="A24" s="35"/>
      <c r="B24" s="273">
        <v>22</v>
      </c>
      <c r="C24" s="263">
        <v>129</v>
      </c>
      <c r="D24" s="255">
        <v>1</v>
      </c>
      <c r="E24" s="256" t="s">
        <v>42</v>
      </c>
      <c r="F24" s="20">
        <f t="shared" si="4"/>
        <v>44.887130999999954</v>
      </c>
      <c r="G24" s="18">
        <v>1025.3171699999996</v>
      </c>
      <c r="H24" s="263" t="s">
        <v>42</v>
      </c>
      <c r="I24" s="8">
        <v>0.51041666666666663</v>
      </c>
      <c r="J24" s="20">
        <v>10.8</v>
      </c>
      <c r="K24" s="20">
        <v>6.55</v>
      </c>
      <c r="L24" s="20">
        <v>67.3</v>
      </c>
      <c r="M24" s="20">
        <v>7.38</v>
      </c>
      <c r="N24" s="146">
        <v>16.841476666666665</v>
      </c>
      <c r="O24" s="20">
        <v>0.6668099999999999</v>
      </c>
      <c r="P24" s="20">
        <v>13.263950000000001</v>
      </c>
      <c r="Q24" s="93">
        <v>0.57895000000000074</v>
      </c>
      <c r="R24" s="20">
        <f>N24-P24</f>
        <v>3.5775266666666639</v>
      </c>
      <c r="S24" s="20">
        <f>R24</f>
        <v>3.5775266666666639</v>
      </c>
      <c r="T24" s="20">
        <f>SQRT(O24^2+Q24^2)</f>
        <v>0.88307342763781582</v>
      </c>
      <c r="U24" s="147">
        <v>4.4000000000000004</v>
      </c>
      <c r="V24" s="152">
        <v>0.14158500000000002</v>
      </c>
      <c r="W24" s="24">
        <v>2.8610087719297948E-3</v>
      </c>
      <c r="X24" s="210">
        <v>2.940766979008913E-3</v>
      </c>
      <c r="Y24" s="210">
        <v>-8.6000002920627594E-3</v>
      </c>
      <c r="Z24" s="211">
        <v>2.6799999177455902E-2</v>
      </c>
      <c r="AA24" s="146">
        <v>1.3768</v>
      </c>
      <c r="AB24" s="147">
        <v>9.6499999999999919E-3</v>
      </c>
      <c r="AC24" s="146">
        <v>-112.55193085494093</v>
      </c>
      <c r="AD24" s="20">
        <v>-14.670821358778401</v>
      </c>
      <c r="AE24" s="147">
        <f>AC24-(8*AD24)</f>
        <v>4.8146400152862725</v>
      </c>
      <c r="AF24" s="57">
        <v>1.5550219999999999</v>
      </c>
      <c r="AG24" s="57">
        <v>9.1039999999999996E-2</v>
      </c>
      <c r="AH24" s="57">
        <f>AG24*2.303*100</f>
        <v>20.966511999999998</v>
      </c>
      <c r="AI24" s="146">
        <v>8835.880685234084</v>
      </c>
      <c r="AJ24" s="20">
        <v>2737.0371096464442</v>
      </c>
      <c r="AK24" s="20">
        <v>17.39091906998507</v>
      </c>
      <c r="AL24" s="20">
        <v>17443.714205666001</v>
      </c>
      <c r="AM24" s="20">
        <v>1430.3124373869055</v>
      </c>
      <c r="AN24" s="20">
        <v>8677.7066044624225</v>
      </c>
      <c r="AO24" s="20">
        <v>5.1502990817197229</v>
      </c>
      <c r="AP24" s="20">
        <v>6.1179145609669714</v>
      </c>
      <c r="AQ24" s="83">
        <v>73.759627241720708</v>
      </c>
      <c r="AR24" s="20">
        <v>16.103536793570456</v>
      </c>
      <c r="AS24" s="20">
        <v>86.990128770384857</v>
      </c>
      <c r="AT24" s="147">
        <v>418.97033251773826</v>
      </c>
    </row>
    <row r="25" spans="1:46">
      <c r="A25" s="35"/>
      <c r="B25" s="273">
        <v>23</v>
      </c>
      <c r="C25" s="263">
        <v>88</v>
      </c>
      <c r="D25" s="255">
        <v>1</v>
      </c>
      <c r="E25" s="256" t="s">
        <v>42</v>
      </c>
      <c r="F25" s="20">
        <f t="shared" si="4"/>
        <v>56.40306499999997</v>
      </c>
      <c r="G25" s="18">
        <v>1081.7202349999995</v>
      </c>
      <c r="H25" s="263">
        <v>4</v>
      </c>
      <c r="I25" s="8">
        <v>0.5180555555555556</v>
      </c>
      <c r="J25" s="20">
        <v>12.7</v>
      </c>
      <c r="K25" s="20">
        <v>6.77</v>
      </c>
      <c r="L25" s="20">
        <v>89.3</v>
      </c>
      <c r="M25" s="20">
        <v>9.4</v>
      </c>
      <c r="N25" s="146">
        <v>15.265571428571429</v>
      </c>
      <c r="O25" s="2">
        <v>0.51199999999999868</v>
      </c>
      <c r="P25" s="20">
        <v>12.253950000000001</v>
      </c>
      <c r="Q25" s="93">
        <v>0.14695000000000036</v>
      </c>
      <c r="R25" s="20">
        <f>N25-P25</f>
        <v>3.0116214285714271</v>
      </c>
      <c r="S25" s="20">
        <v>3.0116214285714271</v>
      </c>
      <c r="T25" s="20">
        <f>SQRT(O25^2+Q25^2)</f>
        <v>0.53267091388586141</v>
      </c>
      <c r="U25" s="147">
        <v>6.72</v>
      </c>
      <c r="V25" s="152">
        <v>0.15693500000000002</v>
      </c>
      <c r="W25" s="24">
        <v>2.8610087719297948E-3</v>
      </c>
      <c r="X25" s="210">
        <v>5.1027238368988037E-3</v>
      </c>
      <c r="Y25" s="210">
        <v>1.2000000569969416E-3</v>
      </c>
      <c r="Z25" s="211">
        <v>3.1300000846385956E-2</v>
      </c>
      <c r="AA25" s="146">
        <v>1.2326999999999999</v>
      </c>
      <c r="AB25" s="147">
        <v>2.2499999999999742E-3</v>
      </c>
      <c r="AC25" s="146">
        <v>-112.72494568511325</v>
      </c>
      <c r="AD25" s="20">
        <v>-14.910230857569864</v>
      </c>
      <c r="AE25" s="147">
        <f>AC25-(8*AD25)</f>
        <v>6.5569011754456596</v>
      </c>
      <c r="AF25" s="57">
        <v>1.551715</v>
      </c>
      <c r="AG25" s="57">
        <v>0.13003000000000001</v>
      </c>
      <c r="AH25" s="57">
        <f>AG25*2.303*100</f>
        <v>29.945908999999997</v>
      </c>
      <c r="AI25" s="146">
        <v>9129.4658456917477</v>
      </c>
      <c r="AJ25" s="20">
        <v>2315.5307765492457</v>
      </c>
      <c r="AK25" s="20">
        <v>15.211035207325365</v>
      </c>
      <c r="AL25" s="20">
        <v>15886.7108867973</v>
      </c>
      <c r="AM25" s="20">
        <v>1263.4763041031219</v>
      </c>
      <c r="AN25" s="20">
        <v>7665.2647123461302</v>
      </c>
      <c r="AO25" s="20">
        <v>5.0286169251876442</v>
      </c>
      <c r="AP25" s="20">
        <v>4.0488917544149174</v>
      </c>
      <c r="AQ25" s="83">
        <v>72.332632404460995</v>
      </c>
      <c r="AR25" s="20">
        <v>8.4179543546722684</v>
      </c>
      <c r="AS25" s="20">
        <v>77.139497625808701</v>
      </c>
      <c r="AT25" s="147">
        <v>353.57729909449239</v>
      </c>
    </row>
    <row r="26" spans="1:46">
      <c r="A26" s="35"/>
      <c r="B26" s="273">
        <v>24</v>
      </c>
      <c r="C26" s="263" t="s">
        <v>44</v>
      </c>
      <c r="D26" s="255" t="s">
        <v>42</v>
      </c>
      <c r="E26" s="256">
        <v>1</v>
      </c>
      <c r="F26" s="20">
        <f t="shared" si="4"/>
        <v>69.615497999999889</v>
      </c>
      <c r="G26" s="18">
        <v>1151.3357329999994</v>
      </c>
      <c r="H26" s="263" t="s">
        <v>42</v>
      </c>
      <c r="I26" s="8">
        <v>0.52777777777777779</v>
      </c>
      <c r="J26" s="20" t="s">
        <v>42</v>
      </c>
      <c r="K26" s="20" t="s">
        <v>42</v>
      </c>
      <c r="L26" s="20" t="s">
        <v>42</v>
      </c>
      <c r="M26" s="20" t="s">
        <v>42</v>
      </c>
      <c r="N26" s="146" t="s">
        <v>44</v>
      </c>
      <c r="O26" s="20" t="s">
        <v>44</v>
      </c>
      <c r="P26" s="20" t="s">
        <v>44</v>
      </c>
      <c r="Q26" s="20" t="s">
        <v>44</v>
      </c>
      <c r="R26" s="20" t="s">
        <v>44</v>
      </c>
      <c r="S26" s="20" t="s">
        <v>44</v>
      </c>
      <c r="T26" s="20" t="s">
        <v>44</v>
      </c>
      <c r="U26" s="147" t="s">
        <v>44</v>
      </c>
      <c r="V26" s="152" t="s">
        <v>44</v>
      </c>
      <c r="W26" s="24" t="s">
        <v>44</v>
      </c>
      <c r="X26" s="210" t="s">
        <v>44</v>
      </c>
      <c r="Y26" s="210" t="s">
        <v>44</v>
      </c>
      <c r="Z26" s="211" t="s">
        <v>44</v>
      </c>
      <c r="AA26" s="204" t="s">
        <v>44</v>
      </c>
      <c r="AB26" s="205" t="s">
        <v>44</v>
      </c>
      <c r="AC26" s="204" t="s">
        <v>44</v>
      </c>
      <c r="AD26" s="11" t="s">
        <v>44</v>
      </c>
      <c r="AE26" s="205" t="s">
        <v>44</v>
      </c>
      <c r="AF26" s="11" t="s">
        <v>44</v>
      </c>
      <c r="AG26" s="11" t="s">
        <v>44</v>
      </c>
      <c r="AH26" s="11" t="s">
        <v>44</v>
      </c>
      <c r="AI26" s="204" t="s">
        <v>44</v>
      </c>
      <c r="AJ26" s="11" t="s">
        <v>44</v>
      </c>
      <c r="AK26" s="11" t="s">
        <v>44</v>
      </c>
      <c r="AL26" s="11" t="s">
        <v>44</v>
      </c>
      <c r="AM26" s="11" t="s">
        <v>44</v>
      </c>
      <c r="AN26" s="11" t="s">
        <v>44</v>
      </c>
      <c r="AO26" s="11" t="s">
        <v>44</v>
      </c>
      <c r="AP26" s="11" t="s">
        <v>44</v>
      </c>
      <c r="AQ26" s="11" t="s">
        <v>44</v>
      </c>
      <c r="AR26" s="11" t="s">
        <v>44</v>
      </c>
      <c r="AS26" s="11" t="s">
        <v>44</v>
      </c>
      <c r="AT26" s="205" t="s">
        <v>44</v>
      </c>
    </row>
    <row r="27" spans="1:46">
      <c r="A27" s="35"/>
      <c r="B27" s="273">
        <v>25</v>
      </c>
      <c r="C27" s="263">
        <v>148</v>
      </c>
      <c r="D27" s="255">
        <v>1</v>
      </c>
      <c r="E27" s="256" t="s">
        <v>42</v>
      </c>
      <c r="F27" s="20">
        <f t="shared" si="4"/>
        <v>46.370253000000048</v>
      </c>
      <c r="G27" s="18">
        <v>1197.7059859999995</v>
      </c>
      <c r="H27" s="263">
        <v>4</v>
      </c>
      <c r="I27" s="8">
        <v>0.53125</v>
      </c>
      <c r="J27" s="20">
        <v>12.4</v>
      </c>
      <c r="K27" s="20">
        <v>7.2</v>
      </c>
      <c r="L27" s="20">
        <v>97.9</v>
      </c>
      <c r="M27" s="20">
        <v>10.25</v>
      </c>
      <c r="N27" s="146"/>
      <c r="O27" s="20"/>
      <c r="P27" s="20">
        <v>11.721449999999999</v>
      </c>
      <c r="Q27" s="93">
        <v>0.31304999999999999</v>
      </c>
      <c r="R27" s="20"/>
      <c r="S27" s="20">
        <v>4.34</v>
      </c>
      <c r="T27" s="20">
        <f>S27*0.1</f>
        <v>0.434</v>
      </c>
      <c r="U27" s="147">
        <v>4.34</v>
      </c>
      <c r="V27" s="152">
        <v>0.163385</v>
      </c>
      <c r="W27" s="24">
        <v>2.8610087719297948E-3</v>
      </c>
      <c r="X27" s="210">
        <v>2.5283789727836847E-3</v>
      </c>
      <c r="Y27" s="210">
        <v>2.099999925121665E-3</v>
      </c>
      <c r="Z27" s="211">
        <v>3.0899999663233757E-2</v>
      </c>
      <c r="AA27" s="146">
        <v>1.1613</v>
      </c>
      <c r="AB27" s="147">
        <v>1.319999999999999E-2</v>
      </c>
      <c r="AC27" s="146">
        <v>-113.12790589386964</v>
      </c>
      <c r="AD27" s="20">
        <v>-14.996563824049076</v>
      </c>
      <c r="AE27" s="147">
        <f t="shared" ref="AE27:AE33" si="5">AC27-(8*AD27)</f>
        <v>6.8446046985229714</v>
      </c>
      <c r="AF27" s="57">
        <v>1.5364009999999999</v>
      </c>
      <c r="AG27" s="57">
        <v>0.14061000000000001</v>
      </c>
      <c r="AH27" s="57">
        <f t="shared" ref="AH27:AH33" si="6">AG27*2.303*100</f>
        <v>32.382483000000001</v>
      </c>
      <c r="AI27" s="146">
        <v>8472.4157721932752</v>
      </c>
      <c r="AJ27" s="20">
        <v>2351.5897773463512</v>
      </c>
      <c r="AK27" s="20">
        <v>31.292624550147231</v>
      </c>
      <c r="AL27" s="20">
        <v>17643.554182214189</v>
      </c>
      <c r="AM27" s="20">
        <v>1104.2483167991131</v>
      </c>
      <c r="AN27" s="20">
        <v>7565.2959723062813</v>
      </c>
      <c r="AO27" s="20">
        <v>5.352112436744962</v>
      </c>
      <c r="AP27" s="20">
        <v>5.0341156154009594</v>
      </c>
      <c r="AQ27" s="83">
        <v>79.432855635724607</v>
      </c>
      <c r="AR27" s="20">
        <v>8.6536194475352008</v>
      </c>
      <c r="AS27" s="20">
        <v>79.716738338662722</v>
      </c>
      <c r="AT27" s="147">
        <v>401.78531387565607</v>
      </c>
    </row>
    <row r="28" spans="1:46">
      <c r="A28" s="35"/>
      <c r="B28" s="273">
        <v>26</v>
      </c>
      <c r="C28" s="263">
        <v>136</v>
      </c>
      <c r="D28" s="255">
        <v>1</v>
      </c>
      <c r="E28" s="256" t="s">
        <v>42</v>
      </c>
      <c r="F28" s="20">
        <f t="shared" si="4"/>
        <v>35.660918999999922</v>
      </c>
      <c r="G28" s="18">
        <v>1233.3669049999994</v>
      </c>
      <c r="H28" s="263" t="s">
        <v>42</v>
      </c>
      <c r="I28" s="8">
        <v>0.54166666666666663</v>
      </c>
      <c r="J28" s="20">
        <v>10.9</v>
      </c>
      <c r="K28" s="20">
        <v>6.31</v>
      </c>
      <c r="L28" s="20">
        <v>44.4</v>
      </c>
      <c r="M28" s="20">
        <v>4.87</v>
      </c>
      <c r="N28" s="146">
        <v>13.881476666666666</v>
      </c>
      <c r="O28" s="20">
        <v>0.6668099999999999</v>
      </c>
      <c r="P28" s="20">
        <v>10.69145</v>
      </c>
      <c r="Q28" s="93">
        <v>0.31304999999999999</v>
      </c>
      <c r="R28" s="20">
        <f>N28-P28</f>
        <v>3.1900266666666663</v>
      </c>
      <c r="S28" s="20">
        <v>3.1900266666666663</v>
      </c>
      <c r="T28" s="20">
        <f>SQRT(O28^2+Q28^2)</f>
        <v>0.73663822776176902</v>
      </c>
      <c r="U28" s="147">
        <v>4.8</v>
      </c>
      <c r="V28" s="152">
        <v>0.16558499999999998</v>
      </c>
      <c r="W28" s="24">
        <v>2.8610087719297948E-3</v>
      </c>
      <c r="X28" s="210">
        <v>2.5283789727836847E-3</v>
      </c>
      <c r="Y28" s="210">
        <v>1.7999999690800905E-3</v>
      </c>
      <c r="Z28" s="211">
        <v>3.5700000822544098E-2</v>
      </c>
      <c r="AA28" s="146">
        <v>1.3162</v>
      </c>
      <c r="AB28" s="147">
        <v>9.6499999999999919E-3</v>
      </c>
      <c r="AC28" s="146">
        <v>-110.57553572647599</v>
      </c>
      <c r="AD28" s="20">
        <v>-14.607944425287673</v>
      </c>
      <c r="AE28" s="147">
        <f t="shared" si="5"/>
        <v>6.2880196758253959</v>
      </c>
      <c r="AF28" s="57">
        <v>1.5108509999999999</v>
      </c>
      <c r="AG28" s="57">
        <v>0.14488999999999999</v>
      </c>
      <c r="AH28" s="57">
        <f t="shared" si="6"/>
        <v>33.368167</v>
      </c>
      <c r="AI28" s="146">
        <v>6948.1673651758356</v>
      </c>
      <c r="AJ28" s="20">
        <v>1762.6848762566462</v>
      </c>
      <c r="AK28" s="20">
        <v>80.236975446405324</v>
      </c>
      <c r="AL28" s="20">
        <v>16900.594115971882</v>
      </c>
      <c r="AM28" s="20">
        <v>1218.2732841844736</v>
      </c>
      <c r="AN28" s="20">
        <v>6224.6129059633495</v>
      </c>
      <c r="AO28" s="20">
        <v>8.071971626935925</v>
      </c>
      <c r="AP28" s="20">
        <v>9.061317170629998</v>
      </c>
      <c r="AQ28" s="83">
        <v>129.42340732286709</v>
      </c>
      <c r="AR28" s="20">
        <v>14.130410969755363</v>
      </c>
      <c r="AS28" s="20">
        <v>66.654486374766435</v>
      </c>
      <c r="AT28" s="147">
        <v>330.20265229123487</v>
      </c>
    </row>
    <row r="29" spans="1:46">
      <c r="A29" s="35"/>
      <c r="B29" s="273">
        <v>27</v>
      </c>
      <c r="C29" s="263">
        <v>150</v>
      </c>
      <c r="D29" s="255">
        <v>1</v>
      </c>
      <c r="E29" s="256" t="s">
        <v>42</v>
      </c>
      <c r="F29" s="20">
        <f t="shared" si="4"/>
        <v>35.955075000000079</v>
      </c>
      <c r="G29" s="18">
        <v>1269.3219799999995</v>
      </c>
      <c r="H29" s="263">
        <v>4</v>
      </c>
      <c r="I29" s="8">
        <v>0.55763888888888891</v>
      </c>
      <c r="J29" s="20">
        <v>11.2</v>
      </c>
      <c r="K29" s="20">
        <v>7.41</v>
      </c>
      <c r="L29" s="20">
        <v>99.3</v>
      </c>
      <c r="M29" s="20">
        <v>10.77</v>
      </c>
      <c r="N29" s="146"/>
      <c r="O29" s="20"/>
      <c r="P29" s="20">
        <v>7.3354500000000007</v>
      </c>
      <c r="Q29" s="93">
        <v>0.31304999999999999</v>
      </c>
      <c r="R29" s="20"/>
      <c r="S29" s="20">
        <v>4.95</v>
      </c>
      <c r="T29" s="20">
        <f>S29*0.1</f>
        <v>0.49500000000000005</v>
      </c>
      <c r="U29" s="147">
        <v>4.95</v>
      </c>
      <c r="V29" s="152">
        <v>0.176985</v>
      </c>
      <c r="W29" s="24">
        <v>2.8610087719297948E-3</v>
      </c>
      <c r="X29" s="210">
        <v>1.4054150320589542E-2</v>
      </c>
      <c r="Y29" s="210">
        <v>3.0000000260770321E-3</v>
      </c>
      <c r="Z29" s="211">
        <v>3.5900000482797623E-2</v>
      </c>
      <c r="AA29" s="146">
        <v>1.0808</v>
      </c>
      <c r="AB29" s="147">
        <v>1.319999999999999E-2</v>
      </c>
      <c r="AC29" s="146">
        <v>-111.98521032579771</v>
      </c>
      <c r="AD29" s="20">
        <v>-14.989994105956477</v>
      </c>
      <c r="AE29" s="147">
        <f t="shared" si="5"/>
        <v>7.9347425218541048</v>
      </c>
      <c r="AF29" s="57">
        <v>1.50556</v>
      </c>
      <c r="AG29" s="57">
        <v>0.16588</v>
      </c>
      <c r="AH29" s="57">
        <f t="shared" si="6"/>
        <v>38.202163999999996</v>
      </c>
      <c r="AI29" s="146">
        <v>4915.4787258175602</v>
      </c>
      <c r="AJ29" s="20">
        <v>966.73917623948557</v>
      </c>
      <c r="AK29" s="20">
        <v>42.146496887594139</v>
      </c>
      <c r="AL29" s="20">
        <v>13202.01087153053</v>
      </c>
      <c r="AM29" s="20">
        <v>843.14211862149932</v>
      </c>
      <c r="AN29" s="20">
        <v>3615.0443276007063</v>
      </c>
      <c r="AO29" s="20">
        <v>3.6032943673896343</v>
      </c>
      <c r="AP29" s="20">
        <v>5.7955876548629028</v>
      </c>
      <c r="AQ29" s="83">
        <v>52.833178474923237</v>
      </c>
      <c r="AR29" s="20">
        <v>5.8575467007244768</v>
      </c>
      <c r="AS29" s="20">
        <v>36.369798566908862</v>
      </c>
      <c r="AT29" s="147">
        <v>164.45567896290396</v>
      </c>
    </row>
    <row r="30" spans="1:46">
      <c r="A30" s="35"/>
      <c r="B30" s="273">
        <v>28</v>
      </c>
      <c r="C30" s="263">
        <v>133</v>
      </c>
      <c r="D30" s="255">
        <v>1</v>
      </c>
      <c r="E30" s="256" t="s">
        <v>42</v>
      </c>
      <c r="F30" s="20">
        <f t="shared" si="4"/>
        <v>60.833603999999923</v>
      </c>
      <c r="G30" s="18">
        <v>1330.1555839999994</v>
      </c>
      <c r="H30" s="263" t="s">
        <v>42</v>
      </c>
      <c r="I30" s="8">
        <v>0.56388888888888888</v>
      </c>
      <c r="J30" s="20">
        <v>10.3</v>
      </c>
      <c r="K30" s="20">
        <v>6.7</v>
      </c>
      <c r="L30" s="20">
        <v>90.4</v>
      </c>
      <c r="M30" s="20">
        <v>10.07</v>
      </c>
      <c r="N30" s="146">
        <v>16.301476666666666</v>
      </c>
      <c r="O30" s="20"/>
      <c r="P30" s="20">
        <v>7.71645</v>
      </c>
      <c r="Q30" s="93">
        <v>0.31304999999999999</v>
      </c>
      <c r="R30" s="20">
        <f>N30-P30</f>
        <v>8.5850266666666659</v>
      </c>
      <c r="S30" s="20">
        <f>R30</f>
        <v>8.5850266666666659</v>
      </c>
      <c r="T30" s="20">
        <f>SQRT(O30^2+Q30^2)</f>
        <v>0.31304999999999999</v>
      </c>
      <c r="U30" s="147">
        <v>4.4800000000000004</v>
      </c>
      <c r="V30" s="152">
        <v>0.189585</v>
      </c>
      <c r="W30" s="24">
        <v>2.8610087719297948E-3</v>
      </c>
      <c r="X30" s="210">
        <v>4.2189449071884155E-2</v>
      </c>
      <c r="Y30" s="210">
        <v>-8.39999970048666E-3</v>
      </c>
      <c r="Z30" s="211">
        <v>8.7800003588199615E-2</v>
      </c>
      <c r="AA30" s="146">
        <v>1.0968</v>
      </c>
      <c r="AB30" s="147">
        <v>9.6499999999999919E-3</v>
      </c>
      <c r="AC30" s="146">
        <v>-110.07680681712785</v>
      </c>
      <c r="AD30" s="20">
        <v>-14.538786468192676</v>
      </c>
      <c r="AE30" s="147">
        <f t="shared" si="5"/>
        <v>6.2334849284135601</v>
      </c>
      <c r="AF30" s="57">
        <v>1.4816279999999999</v>
      </c>
      <c r="AG30" s="57">
        <v>0.15276999999999999</v>
      </c>
      <c r="AH30" s="57">
        <f t="shared" si="6"/>
        <v>35.182930999999996</v>
      </c>
      <c r="AI30" s="146">
        <v>6178.9750277766507</v>
      </c>
      <c r="AJ30" s="20">
        <v>1393.6976080372715</v>
      </c>
      <c r="AK30" s="20">
        <v>83.565517359681763</v>
      </c>
      <c r="AL30" s="20">
        <v>17714.316105624112</v>
      </c>
      <c r="AM30" s="20">
        <v>965.21534403607143</v>
      </c>
      <c r="AN30" s="20">
        <v>5120.6170601637241</v>
      </c>
      <c r="AO30" s="20">
        <v>5.275730599214361</v>
      </c>
      <c r="AP30" s="20">
        <v>7.6104972034175358</v>
      </c>
      <c r="AQ30" s="83">
        <v>92.98730456922469</v>
      </c>
      <c r="AR30" s="20">
        <v>10.494813160715859</v>
      </c>
      <c r="AS30" s="20">
        <v>51.656335860176405</v>
      </c>
      <c r="AT30" s="147">
        <v>275.06707629374102</v>
      </c>
    </row>
    <row r="31" spans="1:46">
      <c r="A31" s="35"/>
      <c r="B31" s="273">
        <v>29</v>
      </c>
      <c r="C31" s="263">
        <v>149</v>
      </c>
      <c r="D31" s="255">
        <v>1</v>
      </c>
      <c r="E31" s="256" t="s">
        <v>42</v>
      </c>
      <c r="F31" s="20">
        <f t="shared" si="4"/>
        <v>53.739663999999948</v>
      </c>
      <c r="G31" s="18">
        <v>1383.8952479999994</v>
      </c>
      <c r="H31" s="263">
        <v>2</v>
      </c>
      <c r="I31" s="8">
        <v>0.57638888888888895</v>
      </c>
      <c r="J31" s="20">
        <v>13.8</v>
      </c>
      <c r="K31" s="20">
        <v>6.98</v>
      </c>
      <c r="L31" s="20">
        <v>96.2</v>
      </c>
      <c r="M31" s="20">
        <v>9.86</v>
      </c>
      <c r="N31" s="146"/>
      <c r="O31" s="20"/>
      <c r="P31" s="20">
        <v>8.189449999999999</v>
      </c>
      <c r="Q31" s="93">
        <v>0.31304999999999999</v>
      </c>
      <c r="R31" s="20"/>
      <c r="S31" s="20">
        <v>4.7</v>
      </c>
      <c r="T31" s="20">
        <f>S31*0.1</f>
        <v>0.47000000000000003</v>
      </c>
      <c r="U31" s="147">
        <v>4.7</v>
      </c>
      <c r="V31" s="152">
        <v>0.16918499999999997</v>
      </c>
      <c r="W31" s="24">
        <v>2.8610087719297948E-3</v>
      </c>
      <c r="X31" s="210">
        <v>0.48027390241622925</v>
      </c>
      <c r="Y31" s="210">
        <v>3.0000000260770321E-3</v>
      </c>
      <c r="Z31" s="211">
        <v>2.5100000202655792E-2</v>
      </c>
      <c r="AA31" s="146">
        <v>1.2164999999999999</v>
      </c>
      <c r="AB31" s="147">
        <v>1.319999999999999E-2</v>
      </c>
      <c r="AC31" s="146">
        <v>-112.98208446638066</v>
      </c>
      <c r="AD31" s="20">
        <v>-14.969602318798664</v>
      </c>
      <c r="AE31" s="147">
        <f t="shared" si="5"/>
        <v>6.7747340840086565</v>
      </c>
      <c r="AF31" s="57">
        <v>1.5160100000000001</v>
      </c>
      <c r="AG31" s="57">
        <v>0.1686</v>
      </c>
      <c r="AH31" s="57">
        <f t="shared" si="6"/>
        <v>38.828580000000002</v>
      </c>
      <c r="AI31" s="146">
        <v>5992.3427602157326</v>
      </c>
      <c r="AJ31" s="20">
        <v>1566.3444250376274</v>
      </c>
      <c r="AK31" s="20">
        <v>87.810771867146343</v>
      </c>
      <c r="AL31" s="20">
        <v>17618.374386371834</v>
      </c>
      <c r="AM31" s="20">
        <v>1132.6777584886393</v>
      </c>
      <c r="AN31" s="20">
        <v>5839.3316144265973</v>
      </c>
      <c r="AO31" s="20">
        <v>5.3794231165133013</v>
      </c>
      <c r="AP31" s="20">
        <v>11.719362550160827</v>
      </c>
      <c r="AQ31" s="83">
        <v>99.482752806838377</v>
      </c>
      <c r="AR31" s="20">
        <v>12.283200203598382</v>
      </c>
      <c r="AS31" s="20">
        <v>59.864624043631309</v>
      </c>
      <c r="AT31" s="147">
        <v>294.02291411591904</v>
      </c>
    </row>
    <row r="32" spans="1:46">
      <c r="A32" s="35"/>
      <c r="B32" s="273">
        <v>30</v>
      </c>
      <c r="C32" s="263">
        <v>141</v>
      </c>
      <c r="D32" s="255">
        <v>1</v>
      </c>
      <c r="E32" s="256" t="s">
        <v>42</v>
      </c>
      <c r="F32" s="20">
        <f t="shared" si="4"/>
        <v>42.608868000000029</v>
      </c>
      <c r="G32" s="18">
        <v>1426.5041159999994</v>
      </c>
      <c r="H32" s="263" t="s">
        <v>42</v>
      </c>
      <c r="I32" s="8">
        <v>0.58680555555555558</v>
      </c>
      <c r="J32" s="20">
        <v>11.3</v>
      </c>
      <c r="K32" s="20">
        <v>6.35</v>
      </c>
      <c r="L32" s="20">
        <v>48.5</v>
      </c>
      <c r="M32" s="20">
        <v>5.17</v>
      </c>
      <c r="N32" s="146">
        <v>13.081476666666667</v>
      </c>
      <c r="O32" s="20">
        <v>0.6668099999999999</v>
      </c>
      <c r="P32" s="20">
        <v>8.9734499999999997</v>
      </c>
      <c r="Q32" s="93">
        <v>0.31304999999999999</v>
      </c>
      <c r="R32" s="20">
        <f>N32-P32</f>
        <v>4.1080266666666674</v>
      </c>
      <c r="S32" s="20">
        <f>R32</f>
        <v>4.1080266666666674</v>
      </c>
      <c r="T32" s="20">
        <f>SQRT(O32^2+Q32^2)</f>
        <v>0.73663822776176902</v>
      </c>
      <c r="U32" s="147">
        <v>4.24</v>
      </c>
      <c r="V32" s="152">
        <v>0.19208500000000001</v>
      </c>
      <c r="W32" s="24">
        <v>2.8610087719297948E-3</v>
      </c>
      <c r="X32" s="210">
        <v>0.48027390241622925</v>
      </c>
      <c r="Y32" s="210">
        <v>1.0700000450015068E-2</v>
      </c>
      <c r="Z32" s="211">
        <v>2.7200000360608101E-2</v>
      </c>
      <c r="AA32" s="146">
        <v>1.2112000000000001</v>
      </c>
      <c r="AB32" s="147">
        <v>9.6499999999999919E-3</v>
      </c>
      <c r="AC32" s="146">
        <v>-112.09360466641931</v>
      </c>
      <c r="AD32" s="20">
        <v>-14.835437369642555</v>
      </c>
      <c r="AE32" s="147">
        <f t="shared" si="5"/>
        <v>6.5898942907211335</v>
      </c>
      <c r="AF32" s="57">
        <v>1.534951</v>
      </c>
      <c r="AG32" s="57">
        <v>0.15251000000000001</v>
      </c>
      <c r="AH32" s="57">
        <f t="shared" si="6"/>
        <v>35.123052999999999</v>
      </c>
      <c r="AI32" s="146">
        <v>5977.3168750155728</v>
      </c>
      <c r="AJ32" s="20">
        <v>1592.0048426045714</v>
      </c>
      <c r="AK32" s="20">
        <v>77.751309044530743</v>
      </c>
      <c r="AL32" s="20">
        <v>17000.182149867109</v>
      </c>
      <c r="AM32" s="20">
        <v>1166.2082010589197</v>
      </c>
      <c r="AN32" s="20">
        <v>5961.6579401315312</v>
      </c>
      <c r="AO32" s="20">
        <v>5.6934789514980544</v>
      </c>
      <c r="AP32" s="20">
        <v>6.84840088427742</v>
      </c>
      <c r="AQ32" s="83">
        <v>109.4354362688034</v>
      </c>
      <c r="AR32" s="20">
        <v>20.262105916676376</v>
      </c>
      <c r="AS32" s="20">
        <v>58.625628393835825</v>
      </c>
      <c r="AT32" s="147">
        <v>211.70661767680946</v>
      </c>
    </row>
    <row r="33" spans="1:46">
      <c r="A33" s="35"/>
      <c r="B33" s="273">
        <v>31</v>
      </c>
      <c r="C33" s="263">
        <v>140</v>
      </c>
      <c r="D33" s="255">
        <v>1</v>
      </c>
      <c r="E33" s="256" t="s">
        <v>42</v>
      </c>
      <c r="F33" s="20">
        <f t="shared" si="4"/>
        <v>57.269868999999971</v>
      </c>
      <c r="G33" s="18">
        <v>1483.7739849999994</v>
      </c>
      <c r="H33" s="263">
        <v>2</v>
      </c>
      <c r="I33" s="8">
        <v>0.59097222222222223</v>
      </c>
      <c r="J33" s="20">
        <v>10.4</v>
      </c>
      <c r="K33" s="20">
        <v>6.21</v>
      </c>
      <c r="L33" s="20">
        <v>64.5</v>
      </c>
      <c r="M33" s="20">
        <v>7.16</v>
      </c>
      <c r="N33" s="146">
        <v>13.881476666666666</v>
      </c>
      <c r="O33" s="20"/>
      <c r="P33" s="20">
        <v>9.5704499999999992</v>
      </c>
      <c r="Q33" s="93">
        <v>0.31304999999999999</v>
      </c>
      <c r="R33" s="20">
        <f>N33-P33</f>
        <v>4.3110266666666668</v>
      </c>
      <c r="S33" s="20">
        <f>R33</f>
        <v>4.3110266666666668</v>
      </c>
      <c r="T33" s="20">
        <f>SQRT(O33^2+Q33^2)</f>
        <v>0.31304999999999999</v>
      </c>
      <c r="U33" s="147">
        <v>4.22</v>
      </c>
      <c r="V33" s="152">
        <v>0.14498499999999998</v>
      </c>
      <c r="W33" s="24">
        <v>2.8610087719297948E-3</v>
      </c>
      <c r="X33" s="210">
        <v>1.4054150320589542E-2</v>
      </c>
      <c r="Y33" s="210">
        <v>1.1800000444054604E-2</v>
      </c>
      <c r="Z33" s="211">
        <v>3.4299999475479126E-2</v>
      </c>
      <c r="AA33" s="146">
        <v>1.2205999999999999</v>
      </c>
      <c r="AB33" s="147">
        <v>9.6499999999999919E-3</v>
      </c>
      <c r="AC33" s="146">
        <v>-112.63642673454564</v>
      </c>
      <c r="AD33" s="20">
        <v>-14.837494978146879</v>
      </c>
      <c r="AE33" s="147">
        <f t="shared" si="5"/>
        <v>6.0635330906293916</v>
      </c>
      <c r="AF33" s="57">
        <v>1.522329</v>
      </c>
      <c r="AG33" s="57">
        <v>0.15074000000000001</v>
      </c>
      <c r="AH33" s="57">
        <f t="shared" si="6"/>
        <v>34.715422000000004</v>
      </c>
      <c r="AI33" s="146" t="s">
        <v>42</v>
      </c>
      <c r="AJ33" s="20" t="s">
        <v>42</v>
      </c>
      <c r="AK33" s="20" t="s">
        <v>42</v>
      </c>
      <c r="AL33" s="20" t="s">
        <v>42</v>
      </c>
      <c r="AM33" s="20" t="s">
        <v>42</v>
      </c>
      <c r="AN33" s="20" t="s">
        <v>42</v>
      </c>
      <c r="AO33" s="20" t="s">
        <v>42</v>
      </c>
      <c r="AP33" s="20" t="s">
        <v>42</v>
      </c>
      <c r="AQ33" s="83" t="s">
        <v>42</v>
      </c>
      <c r="AR33" s="20" t="s">
        <v>42</v>
      </c>
      <c r="AS33" s="20" t="s">
        <v>42</v>
      </c>
      <c r="AT33" s="147" t="s">
        <v>42</v>
      </c>
    </row>
    <row r="34" spans="1:46">
      <c r="A34" s="35"/>
      <c r="B34" s="273">
        <v>32</v>
      </c>
      <c r="C34" s="263" t="s">
        <v>44</v>
      </c>
      <c r="D34" s="255" t="s">
        <v>42</v>
      </c>
      <c r="E34" s="256">
        <v>1</v>
      </c>
      <c r="F34" s="20">
        <f t="shared" si="4"/>
        <v>45.247028</v>
      </c>
      <c r="G34" s="18">
        <v>1529.0210129999994</v>
      </c>
      <c r="H34" s="263" t="s">
        <v>42</v>
      </c>
      <c r="I34" s="8">
        <v>0.59722222222222221</v>
      </c>
      <c r="J34" s="20" t="s">
        <v>42</v>
      </c>
      <c r="K34" s="20" t="s">
        <v>42</v>
      </c>
      <c r="L34" s="20" t="s">
        <v>42</v>
      </c>
      <c r="M34" s="20" t="s">
        <v>42</v>
      </c>
      <c r="N34" s="204" t="s">
        <v>44</v>
      </c>
      <c r="O34" s="11" t="s">
        <v>44</v>
      </c>
      <c r="P34" s="11" t="s">
        <v>44</v>
      </c>
      <c r="Q34" s="11" t="s">
        <v>44</v>
      </c>
      <c r="R34" s="11" t="s">
        <v>44</v>
      </c>
      <c r="S34" s="11" t="s">
        <v>44</v>
      </c>
      <c r="T34" s="11" t="s">
        <v>44</v>
      </c>
      <c r="U34" s="205" t="s">
        <v>44</v>
      </c>
      <c r="V34" s="212" t="s">
        <v>44</v>
      </c>
      <c r="W34" s="210" t="s">
        <v>44</v>
      </c>
      <c r="X34" s="210" t="s">
        <v>44</v>
      </c>
      <c r="Y34" s="210" t="s">
        <v>44</v>
      </c>
      <c r="Z34" s="211" t="s">
        <v>44</v>
      </c>
      <c r="AA34" s="204" t="s">
        <v>44</v>
      </c>
      <c r="AB34" s="205" t="s">
        <v>44</v>
      </c>
      <c r="AC34" s="204" t="s">
        <v>44</v>
      </c>
      <c r="AD34" s="11" t="s">
        <v>44</v>
      </c>
      <c r="AE34" s="205" t="s">
        <v>44</v>
      </c>
      <c r="AF34" s="11" t="s">
        <v>44</v>
      </c>
      <c r="AG34" s="11" t="s">
        <v>44</v>
      </c>
      <c r="AH34" s="11" t="s">
        <v>44</v>
      </c>
      <c r="AI34" s="204" t="s">
        <v>44</v>
      </c>
      <c r="AJ34" s="11" t="s">
        <v>44</v>
      </c>
      <c r="AK34" s="11" t="s">
        <v>44</v>
      </c>
      <c r="AL34" s="11" t="s">
        <v>44</v>
      </c>
      <c r="AM34" s="11" t="s">
        <v>44</v>
      </c>
      <c r="AN34" s="11" t="s">
        <v>44</v>
      </c>
      <c r="AO34" s="11" t="s">
        <v>44</v>
      </c>
      <c r="AP34" s="11" t="s">
        <v>44</v>
      </c>
      <c r="AQ34" s="11" t="s">
        <v>44</v>
      </c>
      <c r="AR34" s="11" t="s">
        <v>44</v>
      </c>
      <c r="AS34" s="11" t="s">
        <v>44</v>
      </c>
      <c r="AT34" s="205" t="s">
        <v>44</v>
      </c>
    </row>
    <row r="35" spans="1:46">
      <c r="A35" s="35"/>
      <c r="B35" s="273">
        <v>33</v>
      </c>
      <c r="C35" s="263">
        <v>143</v>
      </c>
      <c r="D35" s="255">
        <v>1</v>
      </c>
      <c r="E35" s="256" t="s">
        <v>42</v>
      </c>
      <c r="F35" s="20">
        <f t="shared" si="4"/>
        <v>60.369349000000057</v>
      </c>
      <c r="G35" s="18">
        <v>1589.3903619999994</v>
      </c>
      <c r="H35" s="263">
        <v>2</v>
      </c>
      <c r="I35" s="8">
        <v>0.6</v>
      </c>
      <c r="J35" s="20">
        <v>15.2</v>
      </c>
      <c r="K35" s="20">
        <v>6.09</v>
      </c>
      <c r="L35" s="20">
        <v>100</v>
      </c>
      <c r="M35" s="20">
        <v>10.029999999999999</v>
      </c>
      <c r="N35" s="146">
        <v>12.611476666666666</v>
      </c>
      <c r="O35" s="20">
        <v>0.6668099999999999</v>
      </c>
      <c r="P35" s="20">
        <v>5.1564500000000004</v>
      </c>
      <c r="Q35" s="93">
        <v>0.31304999999999999</v>
      </c>
      <c r="R35" s="20">
        <f>N35-P35</f>
        <v>7.455026666666666</v>
      </c>
      <c r="S35" s="20">
        <f>R35</f>
        <v>7.455026666666666</v>
      </c>
      <c r="T35" s="20">
        <f>SQRT(O35^2+Q35^2)</f>
        <v>0.73663822776176902</v>
      </c>
      <c r="U35" s="147">
        <v>4.38</v>
      </c>
      <c r="V35" s="152">
        <v>0.16028500000000001</v>
      </c>
      <c r="W35" s="24">
        <v>2.8610087719297948E-3</v>
      </c>
      <c r="X35" s="210">
        <v>1.7312889918684959E-2</v>
      </c>
      <c r="Y35" s="210">
        <v>5.2999998442828655E-3</v>
      </c>
      <c r="Z35" s="211">
        <v>2.2600000724196434E-2</v>
      </c>
      <c r="AA35" s="146">
        <v>1.0347</v>
      </c>
      <c r="AB35" s="147">
        <v>9.6499999999999919E-3</v>
      </c>
      <c r="AC35" s="146">
        <v>-112.92392622902616</v>
      </c>
      <c r="AD35" s="20">
        <v>-14.906714379412257</v>
      </c>
      <c r="AE35" s="147">
        <f t="shared" ref="AE35:AE43" si="7">AC35-(8*AD35)</f>
        <v>6.3297888062718926</v>
      </c>
      <c r="AF35" s="57">
        <v>1.496102</v>
      </c>
      <c r="AG35" s="57">
        <v>0.27826000000000001</v>
      </c>
      <c r="AH35" s="57">
        <f t="shared" ref="AH35:AH43" si="8">AG35*2.303*100</f>
        <v>64.083277999999993</v>
      </c>
      <c r="AI35" s="146" t="s">
        <v>42</v>
      </c>
      <c r="AJ35" s="20" t="s">
        <v>42</v>
      </c>
      <c r="AK35" s="20" t="s">
        <v>42</v>
      </c>
      <c r="AL35" s="20" t="s">
        <v>42</v>
      </c>
      <c r="AM35" s="20" t="s">
        <v>42</v>
      </c>
      <c r="AN35" s="20" t="s">
        <v>42</v>
      </c>
      <c r="AO35" s="20" t="s">
        <v>42</v>
      </c>
      <c r="AP35" s="20" t="s">
        <v>42</v>
      </c>
      <c r="AQ35" s="83" t="s">
        <v>42</v>
      </c>
      <c r="AR35" s="20" t="s">
        <v>42</v>
      </c>
      <c r="AS35" s="20" t="s">
        <v>42</v>
      </c>
      <c r="AT35" s="147" t="s">
        <v>42</v>
      </c>
    </row>
    <row r="36" spans="1:46">
      <c r="A36" s="35"/>
      <c r="B36" s="273">
        <v>34</v>
      </c>
      <c r="C36" s="263">
        <v>135</v>
      </c>
      <c r="D36" s="255">
        <v>1</v>
      </c>
      <c r="E36" s="256" t="s">
        <v>42</v>
      </c>
      <c r="F36" s="20">
        <f t="shared" ref="F36:F52" si="9">G36-G35</f>
        <v>35.3465020000001</v>
      </c>
      <c r="G36" s="18">
        <v>1624.7368639999995</v>
      </c>
      <c r="H36" s="263" t="s">
        <v>42</v>
      </c>
      <c r="I36" s="8">
        <v>0.6069444444444444</v>
      </c>
      <c r="J36" s="20">
        <v>14.5</v>
      </c>
      <c r="K36" s="20">
        <v>6.38</v>
      </c>
      <c r="L36" s="20">
        <v>69.900000000000006</v>
      </c>
      <c r="M36" s="20">
        <v>7.06</v>
      </c>
      <c r="N36" s="146">
        <v>16.841476666666665</v>
      </c>
      <c r="O36" s="20"/>
      <c r="P36" s="20">
        <v>7.0974500000000003</v>
      </c>
      <c r="Q36" s="93">
        <v>0.31304999999999999</v>
      </c>
      <c r="R36" s="20">
        <f>N36-P36</f>
        <v>9.7440266666666648</v>
      </c>
      <c r="S36" s="20">
        <f>R36</f>
        <v>9.7440266666666648</v>
      </c>
      <c r="T36" s="20">
        <f>SQRT(O36^2+Q36^2)</f>
        <v>0.31304999999999999</v>
      </c>
      <c r="U36" s="147">
        <v>5.22</v>
      </c>
      <c r="V36" s="152">
        <v>0.19878499999999999</v>
      </c>
      <c r="W36" s="24">
        <v>2.8610087719297948E-3</v>
      </c>
      <c r="X36" s="210">
        <v>0.48027390241622925</v>
      </c>
      <c r="Y36" s="210">
        <v>-3.0000000260770321E-3</v>
      </c>
      <c r="Z36" s="211">
        <v>3.8499999791383743E-2</v>
      </c>
      <c r="AA36" s="146">
        <v>0.97109999999999996</v>
      </c>
      <c r="AB36" s="147">
        <v>9.6499999999999919E-3</v>
      </c>
      <c r="AC36" s="146">
        <v>-107.52811613937391</v>
      </c>
      <c r="AD36" s="20">
        <v>-13.788738444928804</v>
      </c>
      <c r="AE36" s="147">
        <f t="shared" si="7"/>
        <v>2.7817914200565212</v>
      </c>
      <c r="AF36" s="57">
        <v>1.495382</v>
      </c>
      <c r="AG36" s="57">
        <v>0.22036</v>
      </c>
      <c r="AH36" s="57">
        <f t="shared" si="8"/>
        <v>50.748908</v>
      </c>
      <c r="AI36" s="146">
        <v>5239.2812203872236</v>
      </c>
      <c r="AJ36" s="20">
        <v>1221.6206794394745</v>
      </c>
      <c r="AK36" s="20">
        <v>199.13580844752107</v>
      </c>
      <c r="AL36" s="20">
        <v>17006.432929795221</v>
      </c>
      <c r="AM36" s="20">
        <v>1013.8100052389642</v>
      </c>
      <c r="AN36" s="20">
        <v>3815.8267336914514</v>
      </c>
      <c r="AO36" s="20">
        <v>5.4081250006820785</v>
      </c>
      <c r="AP36" s="20">
        <v>13.373371702817412</v>
      </c>
      <c r="AQ36" s="83">
        <v>155.42694050185841</v>
      </c>
      <c r="AR36" s="20">
        <v>8.790885715913582</v>
      </c>
      <c r="AS36" s="20">
        <v>37.687386834381876</v>
      </c>
      <c r="AT36" s="147">
        <v>129.88530541454961</v>
      </c>
    </row>
    <row r="37" spans="1:46">
      <c r="A37" s="35"/>
      <c r="B37" s="273">
        <v>35</v>
      </c>
      <c r="C37" s="263">
        <v>147</v>
      </c>
      <c r="D37" s="255">
        <v>1</v>
      </c>
      <c r="E37" s="256" t="s">
        <v>42</v>
      </c>
      <c r="F37" s="20">
        <f t="shared" si="9"/>
        <v>43.774290000000065</v>
      </c>
      <c r="G37" s="18">
        <v>1668.5111539999996</v>
      </c>
      <c r="H37" s="263">
        <v>1</v>
      </c>
      <c r="I37" s="8">
        <v>0.61319444444444449</v>
      </c>
      <c r="J37" s="20">
        <v>14.4</v>
      </c>
      <c r="K37" s="20">
        <v>6.44</v>
      </c>
      <c r="L37" s="20">
        <v>81.3</v>
      </c>
      <c r="M37" s="20">
        <v>8.3800000000000008</v>
      </c>
      <c r="N37" s="146"/>
      <c r="O37" s="20"/>
      <c r="P37" s="20">
        <v>7.33345</v>
      </c>
      <c r="Q37" s="93">
        <v>0.31304999999999999</v>
      </c>
      <c r="R37" s="20"/>
      <c r="S37" s="20">
        <v>5.42</v>
      </c>
      <c r="T37" s="20">
        <f>S37*0.1</f>
        <v>0.54200000000000004</v>
      </c>
      <c r="U37" s="147">
        <v>5.42</v>
      </c>
      <c r="V37" s="152">
        <v>0.209285</v>
      </c>
      <c r="W37" s="24">
        <v>2.8610087719297948E-3</v>
      </c>
      <c r="X37" s="210">
        <v>6.1889709904789925E-3</v>
      </c>
      <c r="Y37" s="210">
        <v>5.4999999701976776E-3</v>
      </c>
      <c r="Z37" s="211">
        <v>3.359999880194664E-2</v>
      </c>
      <c r="AA37" s="146">
        <v>0.85929999999999995</v>
      </c>
      <c r="AB37" s="147">
        <v>1.319999999999999E-2</v>
      </c>
      <c r="AC37" s="146">
        <v>-111.51174097706954</v>
      </c>
      <c r="AD37" s="20">
        <v>-14.702085567919205</v>
      </c>
      <c r="AE37" s="147">
        <f t="shared" si="7"/>
        <v>6.1049435662841063</v>
      </c>
      <c r="AF37" s="57">
        <v>1.482056</v>
      </c>
      <c r="AG37" s="57">
        <v>0.23685</v>
      </c>
      <c r="AH37" s="57">
        <f t="shared" si="8"/>
        <v>54.546554999999998</v>
      </c>
      <c r="AI37" s="146">
        <v>4953.4563500237064</v>
      </c>
      <c r="AJ37" s="20">
        <v>1437.8573744499313</v>
      </c>
      <c r="AK37" s="20">
        <v>131.96672524825539</v>
      </c>
      <c r="AL37" s="20">
        <v>15880.480999639893</v>
      </c>
      <c r="AM37" s="20">
        <v>1156.4151240441367</v>
      </c>
      <c r="AN37" s="20">
        <v>4552.5096124571564</v>
      </c>
      <c r="AO37" s="20">
        <v>4.9739604276807627</v>
      </c>
      <c r="AP37" s="20">
        <v>10.477817724625949</v>
      </c>
      <c r="AQ37" s="83">
        <v>123.42310421899427</v>
      </c>
      <c r="AR37" s="20">
        <v>8.1050783041228751</v>
      </c>
      <c r="AS37" s="20">
        <v>45.710735554907032</v>
      </c>
      <c r="AT37" s="147">
        <v>156.25488610586814</v>
      </c>
    </row>
    <row r="38" spans="1:46">
      <c r="A38" s="35"/>
      <c r="B38" s="273">
        <v>36</v>
      </c>
      <c r="C38" s="263">
        <v>144</v>
      </c>
      <c r="D38" s="255">
        <v>1</v>
      </c>
      <c r="E38" s="256" t="s">
        <v>42</v>
      </c>
      <c r="F38" s="20">
        <f t="shared" si="9"/>
        <v>56.595111000000088</v>
      </c>
      <c r="G38" s="18">
        <v>1725.1062649999997</v>
      </c>
      <c r="H38" s="263" t="s">
        <v>42</v>
      </c>
      <c r="I38" s="8">
        <v>0.61875000000000002</v>
      </c>
      <c r="J38" s="20">
        <v>18.100000000000001</v>
      </c>
      <c r="K38" s="20">
        <v>5.89</v>
      </c>
      <c r="L38" s="20">
        <v>92.4</v>
      </c>
      <c r="M38" s="20">
        <v>8.5</v>
      </c>
      <c r="N38" s="146">
        <v>13.081476666666667</v>
      </c>
      <c r="O38" s="20">
        <v>0.6668099999999999</v>
      </c>
      <c r="P38" s="20">
        <v>6.9254500000000005</v>
      </c>
      <c r="Q38" s="93">
        <v>0.31304999999999999</v>
      </c>
      <c r="R38" s="20">
        <f>N38-P38</f>
        <v>6.1560266666666665</v>
      </c>
      <c r="S38" s="20">
        <f>R38</f>
        <v>6.1560266666666665</v>
      </c>
      <c r="T38" s="20">
        <f>SQRT(O38^2+Q38^2)</f>
        <v>0.73663822776176902</v>
      </c>
      <c r="U38" s="147">
        <v>4.51</v>
      </c>
      <c r="V38" s="152">
        <v>0.208785</v>
      </c>
      <c r="W38" s="24">
        <v>2.8610087719297948E-3</v>
      </c>
      <c r="X38" s="210">
        <v>2.6209909468889236E-2</v>
      </c>
      <c r="Y38" s="210">
        <v>7.4000000022351742E-3</v>
      </c>
      <c r="Z38" s="211">
        <v>2.2800000384449959E-2</v>
      </c>
      <c r="AA38" s="146">
        <v>0.8075</v>
      </c>
      <c r="AB38" s="147">
        <v>1.319999999999999E-2</v>
      </c>
      <c r="AC38" s="146">
        <v>-112.09854397213999</v>
      </c>
      <c r="AD38" s="20">
        <v>-14.753160326442799</v>
      </c>
      <c r="AE38" s="147">
        <f t="shared" si="7"/>
        <v>5.9267386394024015</v>
      </c>
      <c r="AF38" s="57">
        <v>1.4801340000000001</v>
      </c>
      <c r="AG38" s="57">
        <v>0.21632999999999999</v>
      </c>
      <c r="AH38" s="57">
        <f t="shared" si="8"/>
        <v>49.820799000000001</v>
      </c>
      <c r="AI38" s="146">
        <v>4734.2964191665442</v>
      </c>
      <c r="AJ38" s="20">
        <v>1129.8483686102618</v>
      </c>
      <c r="AK38" s="20">
        <v>105.32647062354354</v>
      </c>
      <c r="AL38" s="20">
        <v>16094.378245514379</v>
      </c>
      <c r="AM38" s="20">
        <v>908.65981855584914</v>
      </c>
      <c r="AN38" s="20">
        <v>3641.7696613677272</v>
      </c>
      <c r="AO38" s="20">
        <v>5.390538686597333</v>
      </c>
      <c r="AP38" s="20">
        <v>9.5007550186266005</v>
      </c>
      <c r="AQ38" s="83">
        <v>104.62287246482482</v>
      </c>
      <c r="AR38" s="20">
        <v>8.2805545125378366</v>
      </c>
      <c r="AS38" s="20">
        <v>36.866972874408333</v>
      </c>
      <c r="AT38" s="147">
        <v>142.8361163798636</v>
      </c>
    </row>
    <row r="39" spans="1:46">
      <c r="A39" s="35"/>
      <c r="B39" s="273">
        <v>37</v>
      </c>
      <c r="C39" s="263">
        <v>139</v>
      </c>
      <c r="D39" s="255">
        <v>1</v>
      </c>
      <c r="E39" s="256" t="s">
        <v>42</v>
      </c>
      <c r="F39" s="20">
        <f t="shared" si="9"/>
        <v>58.11950499999989</v>
      </c>
      <c r="G39" s="18">
        <v>1783.2257699999996</v>
      </c>
      <c r="H39" s="263">
        <v>1</v>
      </c>
      <c r="I39" s="8">
        <v>0.63055555555555554</v>
      </c>
      <c r="J39" s="20">
        <v>17.8</v>
      </c>
      <c r="K39" s="20">
        <v>6.86</v>
      </c>
      <c r="L39" s="20">
        <v>96.1</v>
      </c>
      <c r="M39" s="20">
        <v>9.01</v>
      </c>
      <c r="N39" s="146">
        <v>13.571476666666667</v>
      </c>
      <c r="O39" s="20">
        <v>0.6668099999999999</v>
      </c>
      <c r="P39" s="20">
        <v>6.8654500000000001</v>
      </c>
      <c r="Q39" s="93">
        <v>0.31304999999999999</v>
      </c>
      <c r="R39" s="20">
        <f>N39-P39</f>
        <v>6.7060266666666672</v>
      </c>
      <c r="S39" s="20">
        <f>R39</f>
        <v>6.7060266666666672</v>
      </c>
      <c r="T39" s="20">
        <f>SQRT(O39^2+Q39^2)</f>
        <v>0.73663822776176902</v>
      </c>
      <c r="U39" s="147">
        <v>6.39</v>
      </c>
      <c r="V39" s="152">
        <v>0.29258499999999998</v>
      </c>
      <c r="W39" s="24">
        <v>2.8610087719297948E-3</v>
      </c>
      <c r="X39" s="210">
        <v>2.6209909468889236E-2</v>
      </c>
      <c r="Y39" s="210">
        <v>9.9999997764825821E-3</v>
      </c>
      <c r="Z39" s="211">
        <v>4.6199999749660492E-2</v>
      </c>
      <c r="AA39" s="146">
        <v>1.1160000000000001</v>
      </c>
      <c r="AB39" s="147">
        <v>9.6499999999999919E-3</v>
      </c>
      <c r="AC39" s="146">
        <v>-108.44130820376461</v>
      </c>
      <c r="AD39" s="20">
        <v>-14.103195939470353</v>
      </c>
      <c r="AE39" s="147">
        <f t="shared" si="7"/>
        <v>4.3842593119982212</v>
      </c>
      <c r="AF39" s="57">
        <v>1.439657</v>
      </c>
      <c r="AG39" s="57">
        <v>0.21032999999999999</v>
      </c>
      <c r="AH39" s="57">
        <f t="shared" si="8"/>
        <v>48.438998999999995</v>
      </c>
      <c r="AI39" s="146">
        <v>4884.5264274234187</v>
      </c>
      <c r="AJ39" s="20">
        <v>1398.2888135469491</v>
      </c>
      <c r="AK39" s="20">
        <v>46.442417692396909</v>
      </c>
      <c r="AL39" s="20">
        <v>16385.149066603812</v>
      </c>
      <c r="AM39" s="20">
        <v>1166.1748719922073</v>
      </c>
      <c r="AN39" s="20">
        <v>4621.293340211213</v>
      </c>
      <c r="AO39" s="20">
        <v>6.6820741839022997</v>
      </c>
      <c r="AP39" s="20">
        <v>7.4764973310979963</v>
      </c>
      <c r="AQ39" s="83">
        <v>77.973423511036685</v>
      </c>
      <c r="AR39" s="20">
        <v>19.337686286722601</v>
      </c>
      <c r="AS39" s="20">
        <v>49.143767057143094</v>
      </c>
      <c r="AT39" s="147">
        <v>181.59624856214663</v>
      </c>
    </row>
    <row r="40" spans="1:46">
      <c r="A40" s="35"/>
      <c r="B40" s="273">
        <v>38</v>
      </c>
      <c r="C40" s="263">
        <v>203</v>
      </c>
      <c r="D40" s="255">
        <v>1</v>
      </c>
      <c r="E40" s="256" t="s">
        <v>42</v>
      </c>
      <c r="F40" s="20">
        <f t="shared" si="9"/>
        <v>49.420755000000099</v>
      </c>
      <c r="G40" s="18">
        <v>1832.6465249999997</v>
      </c>
      <c r="H40" s="263" t="s">
        <v>42</v>
      </c>
      <c r="I40" s="8">
        <v>0.64374999999999993</v>
      </c>
      <c r="J40" s="20">
        <v>27.1</v>
      </c>
      <c r="K40" s="20">
        <v>7.07</v>
      </c>
      <c r="L40" s="20">
        <v>116.1</v>
      </c>
      <c r="M40" s="20">
        <v>9.27</v>
      </c>
      <c r="N40" s="146"/>
      <c r="O40" s="20"/>
      <c r="P40" s="20">
        <v>7.2814500000000004</v>
      </c>
      <c r="Q40" s="93">
        <v>8.7550000000000197E-2</v>
      </c>
      <c r="R40" s="20"/>
      <c r="S40" s="20">
        <v>6.24</v>
      </c>
      <c r="T40" s="20">
        <f>S40*0.1</f>
        <v>0.62400000000000011</v>
      </c>
      <c r="U40" s="147">
        <v>6.24</v>
      </c>
      <c r="V40" s="152">
        <v>0.30988499999999997</v>
      </c>
      <c r="W40" s="24">
        <v>2.8610087719297948E-3</v>
      </c>
      <c r="X40" s="210">
        <v>3.2671759836375713E-3</v>
      </c>
      <c r="Y40" s="210">
        <v>1.1300000362098217E-2</v>
      </c>
      <c r="Z40" s="211">
        <v>3.9500001817941666E-2</v>
      </c>
      <c r="AA40" s="146">
        <v>1.6977</v>
      </c>
      <c r="AB40" s="147">
        <v>1.319999999999999E-2</v>
      </c>
      <c r="AC40" s="146">
        <v>-105.59268793111042</v>
      </c>
      <c r="AD40" s="20">
        <v>-13.358172933529897</v>
      </c>
      <c r="AE40" s="147">
        <f t="shared" si="7"/>
        <v>1.2726955371287545</v>
      </c>
      <c r="AF40" s="57">
        <v>1.4316690000000001</v>
      </c>
      <c r="AG40" s="57">
        <v>0.21729999999999999</v>
      </c>
      <c r="AH40" s="57">
        <f t="shared" si="8"/>
        <v>50.04419</v>
      </c>
      <c r="AI40" s="146">
        <v>4970.154974961366</v>
      </c>
      <c r="AJ40" s="20">
        <v>1174.8783780719225</v>
      </c>
      <c r="AK40" s="20">
        <v>11.552289698275082</v>
      </c>
      <c r="AL40" s="20">
        <v>14705.516855354093</v>
      </c>
      <c r="AM40" s="20">
        <v>2133.7361356729612</v>
      </c>
      <c r="AN40" s="20">
        <v>3969.612827906587</v>
      </c>
      <c r="AO40" s="20">
        <v>4.2529925332991994</v>
      </c>
      <c r="AP40" s="20">
        <v>3.1091098386608311</v>
      </c>
      <c r="AQ40" s="83">
        <v>35.899724399761254</v>
      </c>
      <c r="AR40" s="20">
        <v>11.565005136045396</v>
      </c>
      <c r="AS40" s="20">
        <v>41.594719679651632</v>
      </c>
      <c r="AT40" s="147">
        <v>159.37353499406206</v>
      </c>
    </row>
    <row r="41" spans="1:46">
      <c r="A41" s="35"/>
      <c r="B41" s="273">
        <v>39</v>
      </c>
      <c r="C41" s="263">
        <v>210</v>
      </c>
      <c r="D41" s="255">
        <v>1</v>
      </c>
      <c r="E41" s="256" t="s">
        <v>42</v>
      </c>
      <c r="F41" s="20">
        <f t="shared" si="9"/>
        <v>46.054135999999971</v>
      </c>
      <c r="G41" s="18">
        <v>1878.7006609999996</v>
      </c>
      <c r="H41" s="263">
        <v>1</v>
      </c>
      <c r="I41" s="8">
        <v>0.65138888888888891</v>
      </c>
      <c r="J41" s="20">
        <v>22.7</v>
      </c>
      <c r="K41" s="20">
        <v>6.66</v>
      </c>
      <c r="L41" s="20">
        <v>118.5</v>
      </c>
      <c r="M41" s="20">
        <v>10.16</v>
      </c>
      <c r="N41" s="146"/>
      <c r="O41" s="20"/>
      <c r="P41" s="20">
        <v>7.0004500000000007</v>
      </c>
      <c r="Q41" s="93">
        <v>8.7550000000000197E-2</v>
      </c>
      <c r="R41" s="20"/>
      <c r="S41" s="20">
        <v>5.78</v>
      </c>
      <c r="T41" s="20">
        <f>S41*0.1</f>
        <v>0.57800000000000007</v>
      </c>
      <c r="U41" s="147">
        <v>5.78</v>
      </c>
      <c r="V41" s="152">
        <v>0.25278499999999998</v>
      </c>
      <c r="W41" s="24">
        <v>2.8610087719297948E-3</v>
      </c>
      <c r="X41" s="210">
        <v>1.7161969095468521E-2</v>
      </c>
      <c r="Y41" s="210">
        <v>1.4499999582767487E-2</v>
      </c>
      <c r="Z41" s="211">
        <v>3.3399999141693115E-2</v>
      </c>
      <c r="AA41" s="146">
        <v>1.4278</v>
      </c>
      <c r="AB41" s="147">
        <v>1.319999999999999E-2</v>
      </c>
      <c r="AC41" s="146">
        <v>-107.28206390299293</v>
      </c>
      <c r="AD41" s="20">
        <v>-13.834452463943514</v>
      </c>
      <c r="AE41" s="147">
        <f t="shared" si="7"/>
        <v>3.3935558085551776</v>
      </c>
      <c r="AF41" s="57">
        <v>1.4815370000000001</v>
      </c>
      <c r="AG41" s="57">
        <v>0.20465</v>
      </c>
      <c r="AH41" s="57">
        <f t="shared" si="8"/>
        <v>47.130895000000002</v>
      </c>
      <c r="AI41" s="146">
        <v>5670.4574297432609</v>
      </c>
      <c r="AJ41" s="20">
        <v>1328.6233799860306</v>
      </c>
      <c r="AK41" s="20">
        <v>21.647169218059432</v>
      </c>
      <c r="AL41" s="20">
        <v>17202.096748185657</v>
      </c>
      <c r="AM41" s="20">
        <v>1482.4215573978256</v>
      </c>
      <c r="AN41" s="20">
        <v>4350.9897973088473</v>
      </c>
      <c r="AO41" s="20">
        <v>4.9952616706855686</v>
      </c>
      <c r="AP41" s="20">
        <v>6.3303987656629781</v>
      </c>
      <c r="AQ41" s="83">
        <v>52.755278461844782</v>
      </c>
      <c r="AR41" s="20">
        <v>13.519372082825186</v>
      </c>
      <c r="AS41" s="20">
        <v>45.89310985377891</v>
      </c>
      <c r="AT41" s="147">
        <v>247.58516416984691</v>
      </c>
    </row>
    <row r="42" spans="1:46">
      <c r="A42" s="35"/>
      <c r="B42" s="273">
        <v>40</v>
      </c>
      <c r="C42" s="263">
        <v>93</v>
      </c>
      <c r="D42" s="255">
        <v>1</v>
      </c>
      <c r="E42" s="256" t="s">
        <v>42</v>
      </c>
      <c r="F42" s="20">
        <f t="shared" si="9"/>
        <v>52.220266000000038</v>
      </c>
      <c r="G42" s="18">
        <v>1930.9209269999997</v>
      </c>
      <c r="H42" s="263" t="s">
        <v>42</v>
      </c>
      <c r="I42" s="8">
        <v>0.66041666666666665</v>
      </c>
      <c r="J42" s="20">
        <v>26</v>
      </c>
      <c r="K42" s="20">
        <v>6.97</v>
      </c>
      <c r="L42" s="20">
        <v>130.19999999999999</v>
      </c>
      <c r="M42" s="20">
        <v>10.66</v>
      </c>
      <c r="N42" s="146">
        <v>14.550509999999999</v>
      </c>
      <c r="O42" s="20">
        <v>0.51199999999999868</v>
      </c>
      <c r="P42" s="20">
        <v>8.65395</v>
      </c>
      <c r="Q42" s="93">
        <v>0.14695000000000036</v>
      </c>
      <c r="R42" s="20">
        <f>N42-P42</f>
        <v>5.8965599999999991</v>
      </c>
      <c r="S42" s="20">
        <v>5.8965599999999991</v>
      </c>
      <c r="T42" s="20">
        <f>SQRT(O42^2+Q42^2)</f>
        <v>0.53267091388586141</v>
      </c>
      <c r="U42" s="147">
        <v>7.76</v>
      </c>
      <c r="V42" s="152">
        <v>0.27843499999999999</v>
      </c>
      <c r="W42" s="24">
        <v>2.8610087719297948E-3</v>
      </c>
      <c r="X42" s="210">
        <v>2.463450888171792E-3</v>
      </c>
      <c r="Y42" s="210">
        <v>-2.099999925121665E-3</v>
      </c>
      <c r="Z42" s="211">
        <v>3.5300001502037E-2</v>
      </c>
      <c r="AA42" s="146">
        <v>1.4786999999999999</v>
      </c>
      <c r="AB42" s="147">
        <v>1.2249999999999983E-2</v>
      </c>
      <c r="AC42" s="146">
        <v>-106.76329872862014</v>
      </c>
      <c r="AD42" s="20">
        <v>-13.712248412397077</v>
      </c>
      <c r="AE42" s="147">
        <f t="shared" si="7"/>
        <v>2.9346885705564745</v>
      </c>
      <c r="AF42" s="57">
        <v>1.5055769999999999</v>
      </c>
      <c r="AG42" s="57">
        <v>0.19424</v>
      </c>
      <c r="AH42" s="57">
        <f t="shared" si="8"/>
        <v>44.733471999999999</v>
      </c>
      <c r="AI42" s="146">
        <v>6392.0842497973699</v>
      </c>
      <c r="AJ42" s="20">
        <v>1690.7924035566471</v>
      </c>
      <c r="AK42" s="20">
        <v>35.754988874572867</v>
      </c>
      <c r="AL42" s="20">
        <v>16225.448310561196</v>
      </c>
      <c r="AM42" s="20">
        <v>1770.0338868184326</v>
      </c>
      <c r="AN42" s="20">
        <v>5567.7585276212185</v>
      </c>
      <c r="AO42" s="20">
        <v>4.68966279584287</v>
      </c>
      <c r="AP42" s="20">
        <v>5.7630605529808099</v>
      </c>
      <c r="AQ42" s="83">
        <v>45.359305574216542</v>
      </c>
      <c r="AR42" s="20">
        <v>8.9648788779859228</v>
      </c>
      <c r="AS42" s="20">
        <v>60.005167112560684</v>
      </c>
      <c r="AT42" s="147">
        <v>204.93159023199553</v>
      </c>
    </row>
    <row r="43" spans="1:46">
      <c r="A43" s="35"/>
      <c r="B43" s="273">
        <v>41</v>
      </c>
      <c r="C43" s="263">
        <v>202</v>
      </c>
      <c r="D43" s="255">
        <v>1</v>
      </c>
      <c r="E43" s="256">
        <v>1</v>
      </c>
      <c r="F43" s="20">
        <f t="shared" si="9"/>
        <v>50.345199999999977</v>
      </c>
      <c r="G43" s="18">
        <v>1981.2661269999996</v>
      </c>
      <c r="H43" s="263">
        <v>1</v>
      </c>
      <c r="I43" s="8">
        <v>0.66666666666666663</v>
      </c>
      <c r="J43" s="20">
        <v>16.7</v>
      </c>
      <c r="K43" s="20">
        <v>6.32</v>
      </c>
      <c r="L43" s="20">
        <v>105.3</v>
      </c>
      <c r="M43" s="20">
        <v>10.57</v>
      </c>
      <c r="N43" s="146"/>
      <c r="O43" s="20"/>
      <c r="P43" s="20">
        <v>8.6394500000000001</v>
      </c>
      <c r="Q43" s="93">
        <v>8.7550000000000197E-2</v>
      </c>
      <c r="R43" s="20"/>
      <c r="S43" s="20">
        <v>5.18</v>
      </c>
      <c r="T43" s="20">
        <f>S43*0.1</f>
        <v>0.51800000000000002</v>
      </c>
      <c r="U43" s="147">
        <v>5.18</v>
      </c>
      <c r="V43" s="152">
        <v>0.19048500000000002</v>
      </c>
      <c r="W43" s="24">
        <v>2.8610087719297948E-3</v>
      </c>
      <c r="X43" s="210">
        <v>0.12930910289287567</v>
      </c>
      <c r="Y43" s="210">
        <v>1.3100000098347664E-2</v>
      </c>
      <c r="Z43" s="211">
        <v>3.1399998813867569E-2</v>
      </c>
      <c r="AA43" s="146">
        <v>1.4801</v>
      </c>
      <c r="AB43" s="147">
        <v>1.319999999999999E-2</v>
      </c>
      <c r="AC43" s="146">
        <v>-109.96277162643607</v>
      </c>
      <c r="AD43" s="20">
        <v>-14.605120357624727</v>
      </c>
      <c r="AE43" s="147">
        <f t="shared" si="7"/>
        <v>6.8781912345617542</v>
      </c>
      <c r="AF43" s="57">
        <v>1.5106900000000001</v>
      </c>
      <c r="AG43" s="57">
        <v>0.17043</v>
      </c>
      <c r="AH43" s="57">
        <f t="shared" si="8"/>
        <v>39.250028999999998</v>
      </c>
      <c r="AI43" s="146">
        <v>5895.8761799696176</v>
      </c>
      <c r="AJ43" s="20">
        <v>1903.4759539017873</v>
      </c>
      <c r="AK43" s="20">
        <v>47.650645409935265</v>
      </c>
      <c r="AL43" s="20">
        <v>17512.25059846482</v>
      </c>
      <c r="AM43" s="20">
        <v>1570.8015781165707</v>
      </c>
      <c r="AN43" s="20">
        <v>6069.1900471538056</v>
      </c>
      <c r="AO43" s="20">
        <v>5.40196914078214</v>
      </c>
      <c r="AP43" s="20">
        <v>7.9130577602983418</v>
      </c>
      <c r="AQ43" s="83">
        <v>72.110021483232558</v>
      </c>
      <c r="AR43" s="20">
        <v>16.824749247658605</v>
      </c>
      <c r="AS43" s="20">
        <v>64.396173006028732</v>
      </c>
      <c r="AT43" s="147">
        <v>216.52367948867891</v>
      </c>
    </row>
    <row r="44" spans="1:46">
      <c r="A44" s="35"/>
      <c r="B44" s="273">
        <v>42</v>
      </c>
      <c r="C44" s="263" t="s">
        <v>44</v>
      </c>
      <c r="D44" s="255" t="s">
        <v>42</v>
      </c>
      <c r="E44" s="256">
        <v>1</v>
      </c>
      <c r="F44" s="20">
        <f t="shared" si="9"/>
        <v>54.760121000000026</v>
      </c>
      <c r="G44" s="18">
        <v>2036.0262479999997</v>
      </c>
      <c r="H44" s="263">
        <v>2</v>
      </c>
      <c r="I44" s="8">
        <v>0.67013888888888884</v>
      </c>
      <c r="J44" s="20" t="s">
        <v>44</v>
      </c>
      <c r="K44" s="20" t="s">
        <v>44</v>
      </c>
      <c r="L44" s="20" t="s">
        <v>44</v>
      </c>
      <c r="M44" s="20" t="s">
        <v>44</v>
      </c>
      <c r="N44" s="146" t="s">
        <v>44</v>
      </c>
      <c r="O44" s="20" t="s">
        <v>44</v>
      </c>
      <c r="P44" s="20" t="s">
        <v>44</v>
      </c>
      <c r="Q44" s="20" t="s">
        <v>44</v>
      </c>
      <c r="R44" s="20" t="s">
        <v>44</v>
      </c>
      <c r="S44" s="20" t="s">
        <v>44</v>
      </c>
      <c r="T44" s="20" t="s">
        <v>44</v>
      </c>
      <c r="U44" s="147" t="s">
        <v>44</v>
      </c>
      <c r="V44" s="152" t="s">
        <v>44</v>
      </c>
      <c r="W44" s="24" t="s">
        <v>44</v>
      </c>
      <c r="X44" s="24" t="s">
        <v>44</v>
      </c>
      <c r="Y44" s="24" t="s">
        <v>44</v>
      </c>
      <c r="Z44" s="202" t="s">
        <v>44</v>
      </c>
      <c r="AA44" s="146" t="s">
        <v>44</v>
      </c>
      <c r="AB44" s="147" t="s">
        <v>44</v>
      </c>
      <c r="AC44" s="146" t="s">
        <v>44</v>
      </c>
      <c r="AD44" s="20" t="s">
        <v>44</v>
      </c>
      <c r="AE44" s="147" t="s">
        <v>44</v>
      </c>
      <c r="AF44" s="20" t="s">
        <v>44</v>
      </c>
      <c r="AG44" s="20" t="s">
        <v>44</v>
      </c>
      <c r="AH44" s="20" t="s">
        <v>44</v>
      </c>
      <c r="AI44" s="146" t="s">
        <v>44</v>
      </c>
      <c r="AJ44" s="20" t="s">
        <v>44</v>
      </c>
      <c r="AK44" s="20" t="s">
        <v>44</v>
      </c>
      <c r="AL44" s="20" t="s">
        <v>44</v>
      </c>
      <c r="AM44" s="20" t="s">
        <v>44</v>
      </c>
      <c r="AN44" s="20" t="s">
        <v>44</v>
      </c>
      <c r="AO44" s="20" t="s">
        <v>44</v>
      </c>
      <c r="AP44" s="20" t="s">
        <v>44</v>
      </c>
      <c r="AQ44" s="20" t="s">
        <v>44</v>
      </c>
      <c r="AR44" s="20" t="s">
        <v>44</v>
      </c>
      <c r="AS44" s="20" t="s">
        <v>44</v>
      </c>
      <c r="AT44" s="147" t="s">
        <v>44</v>
      </c>
    </row>
    <row r="45" spans="1:46">
      <c r="A45" s="35"/>
      <c r="B45" s="273">
        <v>43</v>
      </c>
      <c r="C45" s="263" t="s">
        <v>44</v>
      </c>
      <c r="D45" s="255" t="s">
        <v>42</v>
      </c>
      <c r="E45" s="256">
        <v>1</v>
      </c>
      <c r="F45" s="20">
        <f t="shared" si="9"/>
        <v>57.427012999999988</v>
      </c>
      <c r="G45" s="18">
        <v>2093.4532609999997</v>
      </c>
      <c r="H45" s="263">
        <v>2</v>
      </c>
      <c r="I45" s="8">
        <v>0.67152777777777783</v>
      </c>
      <c r="J45" s="20" t="s">
        <v>44</v>
      </c>
      <c r="K45" s="20" t="s">
        <v>44</v>
      </c>
      <c r="L45" s="20" t="s">
        <v>44</v>
      </c>
      <c r="M45" s="20" t="s">
        <v>44</v>
      </c>
      <c r="N45" s="146" t="s">
        <v>44</v>
      </c>
      <c r="O45" s="20" t="s">
        <v>44</v>
      </c>
      <c r="P45" s="20" t="s">
        <v>44</v>
      </c>
      <c r="Q45" s="20" t="s">
        <v>44</v>
      </c>
      <c r="R45" s="20" t="s">
        <v>44</v>
      </c>
      <c r="S45" s="20" t="s">
        <v>44</v>
      </c>
      <c r="T45" s="20" t="s">
        <v>44</v>
      </c>
      <c r="U45" s="147" t="s">
        <v>44</v>
      </c>
      <c r="V45" s="152" t="s">
        <v>44</v>
      </c>
      <c r="W45" s="24" t="s">
        <v>44</v>
      </c>
      <c r="X45" s="24" t="s">
        <v>44</v>
      </c>
      <c r="Y45" s="24" t="s">
        <v>44</v>
      </c>
      <c r="Z45" s="202" t="s">
        <v>44</v>
      </c>
      <c r="AA45" s="146" t="s">
        <v>44</v>
      </c>
      <c r="AB45" s="147" t="s">
        <v>44</v>
      </c>
      <c r="AC45" s="146" t="s">
        <v>44</v>
      </c>
      <c r="AD45" s="20" t="s">
        <v>44</v>
      </c>
      <c r="AE45" s="147" t="s">
        <v>44</v>
      </c>
      <c r="AF45" s="20" t="s">
        <v>44</v>
      </c>
      <c r="AG45" s="20" t="s">
        <v>44</v>
      </c>
      <c r="AH45" s="20" t="s">
        <v>44</v>
      </c>
      <c r="AI45" s="146" t="s">
        <v>44</v>
      </c>
      <c r="AJ45" s="20" t="s">
        <v>44</v>
      </c>
      <c r="AK45" s="20" t="s">
        <v>44</v>
      </c>
      <c r="AL45" s="20" t="s">
        <v>44</v>
      </c>
      <c r="AM45" s="20" t="s">
        <v>44</v>
      </c>
      <c r="AN45" s="20" t="s">
        <v>44</v>
      </c>
      <c r="AO45" s="20" t="s">
        <v>44</v>
      </c>
      <c r="AP45" s="20" t="s">
        <v>44</v>
      </c>
      <c r="AQ45" s="20" t="s">
        <v>44</v>
      </c>
      <c r="AR45" s="20" t="s">
        <v>44</v>
      </c>
      <c r="AS45" s="20" t="s">
        <v>44</v>
      </c>
      <c r="AT45" s="147" t="s">
        <v>44</v>
      </c>
    </row>
    <row r="46" spans="1:46">
      <c r="A46" s="35"/>
      <c r="B46" s="273">
        <v>44</v>
      </c>
      <c r="C46" s="263">
        <v>92</v>
      </c>
      <c r="D46" s="255">
        <v>1</v>
      </c>
      <c r="E46" s="256" t="s">
        <v>42</v>
      </c>
      <c r="F46" s="20">
        <f t="shared" si="9"/>
        <v>31.004367000000002</v>
      </c>
      <c r="G46" s="18">
        <v>2124.4576279999997</v>
      </c>
      <c r="H46" s="263" t="s">
        <v>42</v>
      </c>
      <c r="I46" s="8">
        <v>0.67361111111111116</v>
      </c>
      <c r="J46" s="20">
        <v>11.6</v>
      </c>
      <c r="K46" s="20">
        <v>5.9</v>
      </c>
      <c r="L46" s="20">
        <v>63.4</v>
      </c>
      <c r="M46" s="20">
        <v>6.82</v>
      </c>
      <c r="N46" s="218">
        <v>14.13557142857143</v>
      </c>
      <c r="O46" s="20">
        <v>1.0582285714285753</v>
      </c>
      <c r="P46" s="20">
        <v>12.15395</v>
      </c>
      <c r="Q46" s="93">
        <v>0.14695000000000036</v>
      </c>
      <c r="R46" s="20">
        <f>N46-P46</f>
        <v>1.9816214285714295</v>
      </c>
      <c r="S46" s="20">
        <v>1.9816214285714295</v>
      </c>
      <c r="T46" s="20">
        <f>SQRT(O46^2+Q46^2)</f>
        <v>1.0683828957296926</v>
      </c>
      <c r="U46" s="147">
        <v>6.98</v>
      </c>
      <c r="V46" s="152">
        <v>0.196635</v>
      </c>
      <c r="W46" s="24">
        <v>2.8610087719297948E-3</v>
      </c>
      <c r="X46" s="210">
        <v>1.4054150320589542E-2</v>
      </c>
      <c r="Y46" s="210">
        <v>2.4999999441206455E-3</v>
      </c>
      <c r="Z46" s="211">
        <v>3.6800000816583633E-2</v>
      </c>
      <c r="AA46" s="146">
        <v>1.4947999999999999</v>
      </c>
      <c r="AB46" s="147">
        <v>1.2249999999999983E-2</v>
      </c>
      <c r="AC46" s="146">
        <v>-108.19357443018241</v>
      </c>
      <c r="AD46" s="20">
        <v>-14.204768345642048</v>
      </c>
      <c r="AE46" s="147">
        <f>AC46-(8*AD46)</f>
        <v>5.4445723349539747</v>
      </c>
      <c r="AF46" s="57">
        <v>1.482685</v>
      </c>
      <c r="AG46" s="57">
        <v>0.14924999999999999</v>
      </c>
      <c r="AH46" s="57">
        <f>AG46*2.303*100</f>
        <v>34.372274999999995</v>
      </c>
      <c r="AI46" s="146">
        <v>6571.3512716115874</v>
      </c>
      <c r="AJ46" s="20">
        <v>2166.1341040790307</v>
      </c>
      <c r="AK46" s="20">
        <v>22.231925295598671</v>
      </c>
      <c r="AL46" s="20">
        <v>15140.813871106697</v>
      </c>
      <c r="AM46" s="20">
        <v>1709.28306791625</v>
      </c>
      <c r="AN46" s="20">
        <v>6884.4787581038145</v>
      </c>
      <c r="AO46" s="20">
        <v>4.5364139853327163</v>
      </c>
      <c r="AP46" s="20">
        <v>5.1762471092514968</v>
      </c>
      <c r="AQ46" s="83">
        <v>64.712047000050447</v>
      </c>
      <c r="AR46" s="20">
        <v>11.503485135990502</v>
      </c>
      <c r="AS46" s="20">
        <v>80.343038562596291</v>
      </c>
      <c r="AT46" s="147">
        <v>324.03150536864814</v>
      </c>
    </row>
    <row r="47" spans="1:46">
      <c r="A47" s="35"/>
      <c r="B47" s="273">
        <v>45</v>
      </c>
      <c r="C47" s="263" t="s">
        <v>44</v>
      </c>
      <c r="D47" s="255" t="s">
        <v>42</v>
      </c>
      <c r="E47" s="256">
        <v>1</v>
      </c>
      <c r="F47" s="20">
        <f t="shared" si="9"/>
        <v>57.163642999999865</v>
      </c>
      <c r="G47" s="18">
        <v>2181.6212709999995</v>
      </c>
      <c r="H47" s="263">
        <v>3</v>
      </c>
      <c r="I47" s="8">
        <v>0.68611111111111101</v>
      </c>
      <c r="J47" s="20" t="s">
        <v>44</v>
      </c>
      <c r="K47" s="20" t="s">
        <v>44</v>
      </c>
      <c r="L47" s="20" t="s">
        <v>44</v>
      </c>
      <c r="M47" s="20" t="s">
        <v>44</v>
      </c>
      <c r="N47" s="146" t="s">
        <v>44</v>
      </c>
      <c r="O47" s="20" t="s">
        <v>44</v>
      </c>
      <c r="P47" s="20" t="s">
        <v>44</v>
      </c>
      <c r="Q47" s="20" t="s">
        <v>44</v>
      </c>
      <c r="R47" s="20" t="s">
        <v>44</v>
      </c>
      <c r="S47" s="20" t="s">
        <v>44</v>
      </c>
      <c r="T47" s="20" t="s">
        <v>44</v>
      </c>
      <c r="U47" s="147" t="s">
        <v>44</v>
      </c>
      <c r="V47" s="212" t="s">
        <v>44</v>
      </c>
      <c r="W47" s="210" t="s">
        <v>44</v>
      </c>
      <c r="X47" s="210" t="s">
        <v>44</v>
      </c>
      <c r="Y47" s="210" t="s">
        <v>44</v>
      </c>
      <c r="Z47" s="211" t="s">
        <v>44</v>
      </c>
      <c r="AA47" s="204" t="s">
        <v>44</v>
      </c>
      <c r="AB47" s="205" t="s">
        <v>44</v>
      </c>
      <c r="AC47" s="204" t="s">
        <v>44</v>
      </c>
      <c r="AD47" s="11" t="s">
        <v>44</v>
      </c>
      <c r="AE47" s="147" t="s">
        <v>44</v>
      </c>
      <c r="AF47" s="20" t="s">
        <v>44</v>
      </c>
      <c r="AG47" s="20" t="s">
        <v>44</v>
      </c>
      <c r="AH47" s="20" t="s">
        <v>44</v>
      </c>
      <c r="AI47" s="146" t="s">
        <v>44</v>
      </c>
      <c r="AJ47" s="20" t="s">
        <v>44</v>
      </c>
      <c r="AK47" s="20" t="s">
        <v>44</v>
      </c>
      <c r="AL47" s="20" t="s">
        <v>44</v>
      </c>
      <c r="AM47" s="20" t="s">
        <v>44</v>
      </c>
      <c r="AN47" s="20" t="s">
        <v>44</v>
      </c>
      <c r="AO47" s="20" t="s">
        <v>44</v>
      </c>
      <c r="AP47" s="20" t="s">
        <v>44</v>
      </c>
      <c r="AQ47" s="20" t="s">
        <v>44</v>
      </c>
      <c r="AR47" s="20" t="s">
        <v>44</v>
      </c>
      <c r="AS47" s="20" t="s">
        <v>44</v>
      </c>
      <c r="AT47" s="147" t="s">
        <v>44</v>
      </c>
    </row>
    <row r="48" spans="1:46">
      <c r="A48" s="35"/>
      <c r="B48" s="273">
        <v>46</v>
      </c>
      <c r="C48" s="263" t="s">
        <v>44</v>
      </c>
      <c r="D48" s="255" t="s">
        <v>42</v>
      </c>
      <c r="E48" s="256">
        <v>1</v>
      </c>
      <c r="F48" s="20">
        <f t="shared" si="9"/>
        <v>48.630388000000039</v>
      </c>
      <c r="G48" s="18">
        <v>2230.2516589999996</v>
      </c>
      <c r="H48" s="263" t="s">
        <v>42</v>
      </c>
      <c r="I48" s="8">
        <v>0.6875</v>
      </c>
      <c r="J48" s="20" t="s">
        <v>44</v>
      </c>
      <c r="K48" s="20" t="s">
        <v>44</v>
      </c>
      <c r="L48" s="20" t="s">
        <v>44</v>
      </c>
      <c r="M48" s="20" t="s">
        <v>44</v>
      </c>
      <c r="N48" s="146" t="s">
        <v>44</v>
      </c>
      <c r="O48" s="20" t="s">
        <v>44</v>
      </c>
      <c r="P48" s="20" t="s">
        <v>44</v>
      </c>
      <c r="Q48" s="20" t="s">
        <v>44</v>
      </c>
      <c r="R48" s="20" t="s">
        <v>44</v>
      </c>
      <c r="S48" s="20" t="s">
        <v>44</v>
      </c>
      <c r="T48" s="20" t="s">
        <v>44</v>
      </c>
      <c r="U48" s="147" t="s">
        <v>44</v>
      </c>
      <c r="V48" s="212" t="s">
        <v>44</v>
      </c>
      <c r="W48" s="210" t="s">
        <v>44</v>
      </c>
      <c r="X48" s="210" t="s">
        <v>44</v>
      </c>
      <c r="Y48" s="210" t="s">
        <v>44</v>
      </c>
      <c r="Z48" s="211" t="s">
        <v>44</v>
      </c>
      <c r="AA48" s="204" t="s">
        <v>44</v>
      </c>
      <c r="AB48" s="205" t="s">
        <v>44</v>
      </c>
      <c r="AC48" s="204" t="s">
        <v>44</v>
      </c>
      <c r="AD48" s="11" t="s">
        <v>44</v>
      </c>
      <c r="AE48" s="147" t="s">
        <v>44</v>
      </c>
      <c r="AF48" s="20" t="s">
        <v>44</v>
      </c>
      <c r="AG48" s="20" t="s">
        <v>44</v>
      </c>
      <c r="AH48" s="20" t="s">
        <v>44</v>
      </c>
      <c r="AI48" s="146" t="s">
        <v>44</v>
      </c>
      <c r="AJ48" s="20" t="s">
        <v>44</v>
      </c>
      <c r="AK48" s="20" t="s">
        <v>44</v>
      </c>
      <c r="AL48" s="20" t="s">
        <v>44</v>
      </c>
      <c r="AM48" s="20" t="s">
        <v>44</v>
      </c>
      <c r="AN48" s="20" t="s">
        <v>44</v>
      </c>
      <c r="AO48" s="20" t="s">
        <v>44</v>
      </c>
      <c r="AP48" s="20" t="s">
        <v>44</v>
      </c>
      <c r="AQ48" s="20" t="s">
        <v>44</v>
      </c>
      <c r="AR48" s="20" t="s">
        <v>44</v>
      </c>
      <c r="AS48" s="20" t="s">
        <v>44</v>
      </c>
      <c r="AT48" s="147" t="s">
        <v>44</v>
      </c>
    </row>
    <row r="49" spans="1:46">
      <c r="A49" s="35"/>
      <c r="B49" s="273">
        <v>47</v>
      </c>
      <c r="C49" s="263" t="s">
        <v>44</v>
      </c>
      <c r="D49" s="255" t="s">
        <v>42</v>
      </c>
      <c r="E49" s="256">
        <v>1</v>
      </c>
      <c r="F49" s="20">
        <f t="shared" si="9"/>
        <v>38.982061000000158</v>
      </c>
      <c r="G49" s="18">
        <v>2269.2337199999997</v>
      </c>
      <c r="H49" s="263">
        <v>1</v>
      </c>
      <c r="I49" s="8">
        <v>0.68888888888888899</v>
      </c>
      <c r="J49" s="20" t="s">
        <v>44</v>
      </c>
      <c r="K49" s="20" t="s">
        <v>44</v>
      </c>
      <c r="L49" s="20" t="s">
        <v>44</v>
      </c>
      <c r="M49" s="20" t="s">
        <v>44</v>
      </c>
      <c r="N49" s="146" t="s">
        <v>44</v>
      </c>
      <c r="O49" s="20" t="s">
        <v>44</v>
      </c>
      <c r="P49" s="20" t="s">
        <v>44</v>
      </c>
      <c r="Q49" s="20" t="s">
        <v>44</v>
      </c>
      <c r="R49" s="20" t="s">
        <v>44</v>
      </c>
      <c r="S49" s="20" t="s">
        <v>44</v>
      </c>
      <c r="T49" s="20" t="s">
        <v>44</v>
      </c>
      <c r="U49" s="147" t="s">
        <v>44</v>
      </c>
      <c r="V49" s="212" t="s">
        <v>44</v>
      </c>
      <c r="W49" s="210" t="s">
        <v>44</v>
      </c>
      <c r="X49" s="210" t="s">
        <v>44</v>
      </c>
      <c r="Y49" s="210" t="s">
        <v>44</v>
      </c>
      <c r="Z49" s="211" t="s">
        <v>44</v>
      </c>
      <c r="AA49" s="204" t="s">
        <v>44</v>
      </c>
      <c r="AB49" s="205" t="s">
        <v>44</v>
      </c>
      <c r="AC49" s="204" t="s">
        <v>44</v>
      </c>
      <c r="AD49" s="11" t="s">
        <v>44</v>
      </c>
      <c r="AE49" s="147" t="s">
        <v>44</v>
      </c>
      <c r="AF49" s="20" t="s">
        <v>44</v>
      </c>
      <c r="AG49" s="20" t="s">
        <v>44</v>
      </c>
      <c r="AH49" s="20" t="s">
        <v>44</v>
      </c>
      <c r="AI49" s="146" t="s">
        <v>44</v>
      </c>
      <c r="AJ49" s="20" t="s">
        <v>44</v>
      </c>
      <c r="AK49" s="20" t="s">
        <v>44</v>
      </c>
      <c r="AL49" s="20" t="s">
        <v>44</v>
      </c>
      <c r="AM49" s="20" t="s">
        <v>44</v>
      </c>
      <c r="AN49" s="20" t="s">
        <v>44</v>
      </c>
      <c r="AO49" s="20" t="s">
        <v>44</v>
      </c>
      <c r="AP49" s="20" t="s">
        <v>44</v>
      </c>
      <c r="AQ49" s="20" t="s">
        <v>44</v>
      </c>
      <c r="AR49" s="20" t="s">
        <v>44</v>
      </c>
      <c r="AS49" s="20" t="s">
        <v>44</v>
      </c>
      <c r="AT49" s="147" t="s">
        <v>44</v>
      </c>
    </row>
    <row r="50" spans="1:46">
      <c r="A50" s="35"/>
      <c r="B50" s="273">
        <v>48</v>
      </c>
      <c r="C50" s="263" t="s">
        <v>44</v>
      </c>
      <c r="D50" s="255" t="s">
        <v>42</v>
      </c>
      <c r="E50" s="256">
        <v>1</v>
      </c>
      <c r="F50" s="20">
        <f t="shared" si="9"/>
        <v>66.046362000000045</v>
      </c>
      <c r="G50" s="18">
        <v>2335.2800819999998</v>
      </c>
      <c r="H50" s="263" t="s">
        <v>42</v>
      </c>
      <c r="I50" s="8">
        <v>0.68958333333333333</v>
      </c>
      <c r="J50" s="20" t="s">
        <v>44</v>
      </c>
      <c r="K50" s="20" t="s">
        <v>44</v>
      </c>
      <c r="L50" s="20" t="s">
        <v>44</v>
      </c>
      <c r="M50" s="20" t="s">
        <v>44</v>
      </c>
      <c r="N50" s="146" t="s">
        <v>44</v>
      </c>
      <c r="O50" s="20" t="s">
        <v>44</v>
      </c>
      <c r="P50" s="20" t="s">
        <v>44</v>
      </c>
      <c r="Q50" s="20" t="s">
        <v>44</v>
      </c>
      <c r="R50" s="20" t="s">
        <v>44</v>
      </c>
      <c r="S50" s="20" t="s">
        <v>44</v>
      </c>
      <c r="T50" s="20" t="s">
        <v>44</v>
      </c>
      <c r="U50" s="147" t="s">
        <v>44</v>
      </c>
      <c r="V50" s="212" t="s">
        <v>44</v>
      </c>
      <c r="W50" s="210" t="s">
        <v>44</v>
      </c>
      <c r="X50" s="210" t="s">
        <v>44</v>
      </c>
      <c r="Y50" s="210" t="s">
        <v>44</v>
      </c>
      <c r="Z50" s="211" t="s">
        <v>44</v>
      </c>
      <c r="AA50" s="204" t="s">
        <v>44</v>
      </c>
      <c r="AB50" s="205" t="s">
        <v>44</v>
      </c>
      <c r="AC50" s="204" t="s">
        <v>44</v>
      </c>
      <c r="AD50" s="11" t="s">
        <v>44</v>
      </c>
      <c r="AE50" s="147" t="s">
        <v>44</v>
      </c>
      <c r="AF50" s="20" t="s">
        <v>44</v>
      </c>
      <c r="AG50" s="20" t="s">
        <v>44</v>
      </c>
      <c r="AH50" s="20" t="s">
        <v>44</v>
      </c>
      <c r="AI50" s="146" t="s">
        <v>44</v>
      </c>
      <c r="AJ50" s="20" t="s">
        <v>44</v>
      </c>
      <c r="AK50" s="20" t="s">
        <v>44</v>
      </c>
      <c r="AL50" s="20" t="s">
        <v>44</v>
      </c>
      <c r="AM50" s="20" t="s">
        <v>44</v>
      </c>
      <c r="AN50" s="20" t="s">
        <v>44</v>
      </c>
      <c r="AO50" s="20" t="s">
        <v>44</v>
      </c>
      <c r="AP50" s="20" t="s">
        <v>44</v>
      </c>
      <c r="AQ50" s="20" t="s">
        <v>44</v>
      </c>
      <c r="AR50" s="20" t="s">
        <v>44</v>
      </c>
      <c r="AS50" s="20" t="s">
        <v>44</v>
      </c>
      <c r="AT50" s="147" t="s">
        <v>44</v>
      </c>
    </row>
    <row r="51" spans="1:46">
      <c r="A51" s="35"/>
      <c r="B51" s="273">
        <v>49</v>
      </c>
      <c r="C51" s="263" t="s">
        <v>44</v>
      </c>
      <c r="D51" s="255" t="s">
        <v>42</v>
      </c>
      <c r="E51" s="256">
        <v>1</v>
      </c>
      <c r="F51" s="20">
        <f t="shared" si="9"/>
        <v>7.8309519999997974</v>
      </c>
      <c r="G51" s="18">
        <v>2343.1110339999996</v>
      </c>
      <c r="H51" s="263">
        <v>1</v>
      </c>
      <c r="I51" s="8">
        <v>0.69166666666666676</v>
      </c>
      <c r="J51" s="20" t="s">
        <v>44</v>
      </c>
      <c r="K51" s="20" t="s">
        <v>44</v>
      </c>
      <c r="L51" s="20" t="s">
        <v>44</v>
      </c>
      <c r="M51" s="20" t="s">
        <v>44</v>
      </c>
      <c r="N51" s="146" t="s">
        <v>44</v>
      </c>
      <c r="O51" s="20" t="s">
        <v>44</v>
      </c>
      <c r="P51" s="20" t="s">
        <v>44</v>
      </c>
      <c r="Q51" s="20" t="s">
        <v>44</v>
      </c>
      <c r="R51" s="20" t="s">
        <v>44</v>
      </c>
      <c r="S51" s="20" t="s">
        <v>44</v>
      </c>
      <c r="T51" s="20" t="s">
        <v>44</v>
      </c>
      <c r="U51" s="147" t="s">
        <v>44</v>
      </c>
      <c r="V51" s="212" t="s">
        <v>44</v>
      </c>
      <c r="W51" s="210" t="s">
        <v>44</v>
      </c>
      <c r="X51" s="210" t="s">
        <v>44</v>
      </c>
      <c r="Y51" s="210" t="s">
        <v>44</v>
      </c>
      <c r="Z51" s="211" t="s">
        <v>44</v>
      </c>
      <c r="AA51" s="204" t="s">
        <v>44</v>
      </c>
      <c r="AB51" s="205" t="s">
        <v>44</v>
      </c>
      <c r="AC51" s="204" t="s">
        <v>44</v>
      </c>
      <c r="AD51" s="11" t="s">
        <v>44</v>
      </c>
      <c r="AE51" s="147" t="s">
        <v>44</v>
      </c>
      <c r="AF51" s="20" t="s">
        <v>44</v>
      </c>
      <c r="AG51" s="20" t="s">
        <v>44</v>
      </c>
      <c r="AH51" s="20" t="s">
        <v>44</v>
      </c>
      <c r="AI51" s="146" t="s">
        <v>44</v>
      </c>
      <c r="AJ51" s="20" t="s">
        <v>44</v>
      </c>
      <c r="AK51" s="20" t="s">
        <v>44</v>
      </c>
      <c r="AL51" s="20" t="s">
        <v>44</v>
      </c>
      <c r="AM51" s="20" t="s">
        <v>44</v>
      </c>
      <c r="AN51" s="20" t="s">
        <v>44</v>
      </c>
      <c r="AO51" s="20" t="s">
        <v>44</v>
      </c>
      <c r="AP51" s="20" t="s">
        <v>44</v>
      </c>
      <c r="AQ51" s="20" t="s">
        <v>44</v>
      </c>
      <c r="AR51" s="20" t="s">
        <v>44</v>
      </c>
      <c r="AS51" s="20" t="s">
        <v>44</v>
      </c>
      <c r="AT51" s="147" t="s">
        <v>44</v>
      </c>
    </row>
    <row r="52" spans="1:46">
      <c r="A52" s="35"/>
      <c r="B52" s="273">
        <v>49.5</v>
      </c>
      <c r="C52" s="263" t="s">
        <v>44</v>
      </c>
      <c r="D52" s="255" t="s">
        <v>42</v>
      </c>
      <c r="E52" s="256">
        <v>1</v>
      </c>
      <c r="F52" s="20">
        <f t="shared" si="9"/>
        <v>24.185246000000006</v>
      </c>
      <c r="G52" s="18">
        <v>2367.2962799999996</v>
      </c>
      <c r="H52" s="263" t="s">
        <v>42</v>
      </c>
      <c r="I52" s="8">
        <v>0.69236111111111109</v>
      </c>
      <c r="J52" s="20" t="s">
        <v>44</v>
      </c>
      <c r="K52" s="20" t="s">
        <v>44</v>
      </c>
      <c r="L52" s="20" t="s">
        <v>44</v>
      </c>
      <c r="M52" s="20" t="s">
        <v>44</v>
      </c>
      <c r="N52" s="146" t="s">
        <v>44</v>
      </c>
      <c r="O52" s="20" t="s">
        <v>44</v>
      </c>
      <c r="P52" s="20" t="s">
        <v>44</v>
      </c>
      <c r="Q52" s="20" t="s">
        <v>44</v>
      </c>
      <c r="R52" s="20" t="s">
        <v>44</v>
      </c>
      <c r="S52" s="20" t="s">
        <v>44</v>
      </c>
      <c r="T52" s="20" t="s">
        <v>44</v>
      </c>
      <c r="U52" s="147" t="s">
        <v>44</v>
      </c>
      <c r="V52" s="212" t="s">
        <v>44</v>
      </c>
      <c r="W52" s="210" t="s">
        <v>44</v>
      </c>
      <c r="X52" s="210" t="s">
        <v>44</v>
      </c>
      <c r="Y52" s="210" t="s">
        <v>44</v>
      </c>
      <c r="Z52" s="211" t="s">
        <v>44</v>
      </c>
      <c r="AA52" s="204" t="s">
        <v>44</v>
      </c>
      <c r="AB52" s="205" t="s">
        <v>44</v>
      </c>
      <c r="AC52" s="204" t="s">
        <v>44</v>
      </c>
      <c r="AD52" s="11" t="s">
        <v>44</v>
      </c>
      <c r="AE52" s="147" t="s">
        <v>44</v>
      </c>
      <c r="AF52" s="20" t="s">
        <v>44</v>
      </c>
      <c r="AG52" s="20" t="s">
        <v>44</v>
      </c>
      <c r="AH52" s="20" t="s">
        <v>44</v>
      </c>
      <c r="AI52" s="146" t="s">
        <v>44</v>
      </c>
      <c r="AJ52" s="20" t="s">
        <v>44</v>
      </c>
      <c r="AK52" s="20" t="s">
        <v>44</v>
      </c>
      <c r="AL52" s="20" t="s">
        <v>44</v>
      </c>
      <c r="AM52" s="20" t="s">
        <v>44</v>
      </c>
      <c r="AN52" s="20" t="s">
        <v>44</v>
      </c>
      <c r="AO52" s="20" t="s">
        <v>44</v>
      </c>
      <c r="AP52" s="20" t="s">
        <v>44</v>
      </c>
      <c r="AQ52" s="20" t="s">
        <v>44</v>
      </c>
      <c r="AR52" s="20" t="s">
        <v>44</v>
      </c>
      <c r="AS52" s="20" t="s">
        <v>44</v>
      </c>
      <c r="AT52" s="147" t="s">
        <v>44</v>
      </c>
    </row>
    <row r="53" spans="1:46">
      <c r="A53" s="7" t="s">
        <v>50</v>
      </c>
      <c r="B53" s="273">
        <v>50</v>
      </c>
      <c r="C53" s="263" t="s">
        <v>42</v>
      </c>
      <c r="D53" s="255" t="s">
        <v>42</v>
      </c>
      <c r="E53" s="256">
        <v>1</v>
      </c>
      <c r="F53" s="20">
        <f t="shared" ref="F53:F58" si="10">G53-G50</f>
        <v>50.164789999999812</v>
      </c>
      <c r="G53" s="18">
        <v>2385.4448719999996</v>
      </c>
      <c r="H53" s="263">
        <v>1</v>
      </c>
      <c r="I53" s="8">
        <v>0.69861111111111107</v>
      </c>
      <c r="J53" s="20" t="s">
        <v>44</v>
      </c>
      <c r="K53" s="20" t="s">
        <v>44</v>
      </c>
      <c r="L53" s="20" t="s">
        <v>44</v>
      </c>
      <c r="M53" s="20" t="s">
        <v>44</v>
      </c>
      <c r="N53" s="146" t="s">
        <v>44</v>
      </c>
      <c r="O53" s="20" t="s">
        <v>44</v>
      </c>
      <c r="P53" s="20" t="s">
        <v>44</v>
      </c>
      <c r="Q53" s="20" t="s">
        <v>44</v>
      </c>
      <c r="R53" s="20" t="s">
        <v>44</v>
      </c>
      <c r="S53" s="20" t="s">
        <v>44</v>
      </c>
      <c r="T53" s="20" t="s">
        <v>44</v>
      </c>
      <c r="U53" s="147" t="s">
        <v>44</v>
      </c>
      <c r="V53" s="212" t="s">
        <v>44</v>
      </c>
      <c r="W53" s="210" t="s">
        <v>44</v>
      </c>
      <c r="X53" s="210" t="s">
        <v>44</v>
      </c>
      <c r="Y53" s="210" t="s">
        <v>44</v>
      </c>
      <c r="Z53" s="211" t="s">
        <v>44</v>
      </c>
      <c r="AA53" s="204" t="s">
        <v>44</v>
      </c>
      <c r="AB53" s="205" t="s">
        <v>44</v>
      </c>
      <c r="AC53" s="204" t="s">
        <v>44</v>
      </c>
      <c r="AD53" s="11" t="s">
        <v>44</v>
      </c>
      <c r="AE53" s="147" t="s">
        <v>44</v>
      </c>
      <c r="AF53" s="20" t="s">
        <v>44</v>
      </c>
      <c r="AG53" s="20" t="s">
        <v>44</v>
      </c>
      <c r="AH53" s="20" t="s">
        <v>44</v>
      </c>
      <c r="AI53" s="146" t="s">
        <v>44</v>
      </c>
      <c r="AJ53" s="20" t="s">
        <v>44</v>
      </c>
      <c r="AK53" s="20" t="s">
        <v>44</v>
      </c>
      <c r="AL53" s="20" t="s">
        <v>44</v>
      </c>
      <c r="AM53" s="20" t="s">
        <v>44</v>
      </c>
      <c r="AN53" s="20" t="s">
        <v>44</v>
      </c>
      <c r="AO53" s="20" t="s">
        <v>44</v>
      </c>
      <c r="AP53" s="20" t="s">
        <v>44</v>
      </c>
      <c r="AQ53" s="20" t="s">
        <v>44</v>
      </c>
      <c r="AR53" s="20" t="s">
        <v>44</v>
      </c>
      <c r="AS53" s="20" t="s">
        <v>44</v>
      </c>
      <c r="AT53" s="147" t="s">
        <v>44</v>
      </c>
    </row>
    <row r="54" spans="1:46">
      <c r="A54" s="7"/>
      <c r="B54" s="273">
        <v>51</v>
      </c>
      <c r="C54" s="263" t="s">
        <v>44</v>
      </c>
      <c r="D54" s="255" t="s">
        <v>42</v>
      </c>
      <c r="E54" s="256">
        <v>1</v>
      </c>
      <c r="F54" s="20">
        <f t="shared" si="10"/>
        <v>87.345601999999872</v>
      </c>
      <c r="G54" s="18">
        <v>2430.4566359999994</v>
      </c>
      <c r="H54" s="263">
        <v>1</v>
      </c>
      <c r="I54" s="8">
        <v>0.70000000000000007</v>
      </c>
      <c r="J54" s="20" t="s">
        <v>44</v>
      </c>
      <c r="K54" s="20" t="s">
        <v>44</v>
      </c>
      <c r="L54" s="20" t="s">
        <v>44</v>
      </c>
      <c r="M54" s="20" t="s">
        <v>44</v>
      </c>
      <c r="N54" s="146" t="s">
        <v>44</v>
      </c>
      <c r="O54" s="20" t="s">
        <v>44</v>
      </c>
      <c r="P54" s="20" t="s">
        <v>44</v>
      </c>
      <c r="Q54" s="20" t="s">
        <v>44</v>
      </c>
      <c r="R54" s="20" t="s">
        <v>44</v>
      </c>
      <c r="S54" s="20" t="s">
        <v>44</v>
      </c>
      <c r="T54" s="20" t="s">
        <v>44</v>
      </c>
      <c r="U54" s="147" t="s">
        <v>44</v>
      </c>
      <c r="V54" s="212" t="s">
        <v>44</v>
      </c>
      <c r="W54" s="210" t="s">
        <v>44</v>
      </c>
      <c r="X54" s="210" t="s">
        <v>44</v>
      </c>
      <c r="Y54" s="210" t="s">
        <v>44</v>
      </c>
      <c r="Z54" s="211" t="s">
        <v>44</v>
      </c>
      <c r="AA54" s="204" t="s">
        <v>44</v>
      </c>
      <c r="AB54" s="205" t="s">
        <v>44</v>
      </c>
      <c r="AC54" s="204" t="s">
        <v>44</v>
      </c>
      <c r="AD54" s="11" t="s">
        <v>44</v>
      </c>
      <c r="AE54" s="147" t="s">
        <v>44</v>
      </c>
      <c r="AF54" s="20" t="s">
        <v>44</v>
      </c>
      <c r="AG54" s="20" t="s">
        <v>44</v>
      </c>
      <c r="AH54" s="20" t="s">
        <v>44</v>
      </c>
      <c r="AI54" s="146" t="s">
        <v>44</v>
      </c>
      <c r="AJ54" s="20" t="s">
        <v>44</v>
      </c>
      <c r="AK54" s="20" t="s">
        <v>44</v>
      </c>
      <c r="AL54" s="20" t="s">
        <v>44</v>
      </c>
      <c r="AM54" s="20" t="s">
        <v>44</v>
      </c>
      <c r="AN54" s="20" t="s">
        <v>44</v>
      </c>
      <c r="AO54" s="20" t="s">
        <v>44</v>
      </c>
      <c r="AP54" s="20" t="s">
        <v>44</v>
      </c>
      <c r="AQ54" s="20" t="s">
        <v>44</v>
      </c>
      <c r="AR54" s="20" t="s">
        <v>44</v>
      </c>
      <c r="AS54" s="20" t="s">
        <v>44</v>
      </c>
      <c r="AT54" s="147" t="s">
        <v>44</v>
      </c>
    </row>
    <row r="55" spans="1:46">
      <c r="A55" s="35"/>
      <c r="B55" s="273">
        <v>52</v>
      </c>
      <c r="C55" s="263" t="s">
        <v>44</v>
      </c>
      <c r="D55" s="255" t="s">
        <v>42</v>
      </c>
      <c r="E55" s="256">
        <v>1</v>
      </c>
      <c r="F55" s="20">
        <f t="shared" si="10"/>
        <v>115.80933800000003</v>
      </c>
      <c r="G55" s="18">
        <v>2483.1056179999996</v>
      </c>
      <c r="H55" s="263" t="s">
        <v>42</v>
      </c>
      <c r="I55" s="8">
        <v>0.70138888888888884</v>
      </c>
      <c r="J55" s="20">
        <v>23.6</v>
      </c>
      <c r="K55" s="20">
        <v>6.26</v>
      </c>
      <c r="L55" s="20">
        <v>7.7</v>
      </c>
      <c r="M55" s="20">
        <v>0.64</v>
      </c>
      <c r="N55" s="146" t="s">
        <v>44</v>
      </c>
      <c r="O55" s="20" t="s">
        <v>44</v>
      </c>
      <c r="P55" s="20" t="s">
        <v>44</v>
      </c>
      <c r="Q55" s="20" t="s">
        <v>44</v>
      </c>
      <c r="R55" s="20" t="s">
        <v>44</v>
      </c>
      <c r="S55" s="20" t="s">
        <v>44</v>
      </c>
      <c r="T55" s="20" t="s">
        <v>44</v>
      </c>
      <c r="U55" s="147" t="s">
        <v>44</v>
      </c>
      <c r="V55" s="152">
        <v>1.0450349999999999</v>
      </c>
      <c r="W55" s="24" t="s">
        <v>42</v>
      </c>
      <c r="X55" s="210">
        <v>0</v>
      </c>
      <c r="Y55" s="210">
        <v>3.7000000011175871E-3</v>
      </c>
      <c r="Z55" s="211">
        <v>0.24750000238418579</v>
      </c>
      <c r="AA55" s="146"/>
      <c r="AB55" s="147"/>
      <c r="AC55" s="146"/>
      <c r="AD55" s="20"/>
      <c r="AE55" s="147"/>
      <c r="AF55" s="57">
        <v>1.489654</v>
      </c>
      <c r="AG55" s="57">
        <v>0.50241000000000002</v>
      </c>
      <c r="AH55" s="57">
        <f>AG55*2.303*100</f>
        <v>115.70502300000001</v>
      </c>
      <c r="AI55" s="146">
        <v>13062.798790848001</v>
      </c>
      <c r="AJ55" s="20">
        <v>4484.5710132080094</v>
      </c>
      <c r="AK55" s="20">
        <v>4.1473748717178536</v>
      </c>
      <c r="AL55" s="20">
        <v>22755.637703615903</v>
      </c>
      <c r="AM55" s="20">
        <v>522.40427641988219</v>
      </c>
      <c r="AN55" s="20">
        <v>14546.790785110561</v>
      </c>
      <c r="AO55" s="20">
        <v>6.4841230922910622</v>
      </c>
      <c r="AP55" s="20">
        <v>7.3574628827220234</v>
      </c>
      <c r="AQ55" s="83">
        <v>1190.0243771922337</v>
      </c>
      <c r="AR55" s="20">
        <v>18.958912841298481</v>
      </c>
      <c r="AS55" s="20">
        <v>160.80697518026193</v>
      </c>
      <c r="AT55" s="147">
        <v>1113.3377834003611</v>
      </c>
    </row>
    <row r="56" spans="1:46">
      <c r="A56" s="35"/>
      <c r="B56" s="273">
        <v>53</v>
      </c>
      <c r="C56" s="263">
        <v>109</v>
      </c>
      <c r="D56" s="255">
        <v>1</v>
      </c>
      <c r="E56" s="256" t="s">
        <v>42</v>
      </c>
      <c r="F56" s="20">
        <f t="shared" si="10"/>
        <v>141.50617899999997</v>
      </c>
      <c r="G56" s="18">
        <v>2526.9510509999996</v>
      </c>
      <c r="H56" s="263">
        <v>1</v>
      </c>
      <c r="I56" s="8">
        <v>0.70277777777777783</v>
      </c>
      <c r="J56" s="20" t="s">
        <v>42</v>
      </c>
      <c r="K56" s="20" t="s">
        <v>42</v>
      </c>
      <c r="L56" s="20" t="s">
        <v>42</v>
      </c>
      <c r="M56" s="20" t="s">
        <v>42</v>
      </c>
      <c r="N56" s="146"/>
      <c r="O56" s="20"/>
      <c r="P56" s="20"/>
      <c r="Q56" s="93">
        <v>0.14695000000000036</v>
      </c>
      <c r="R56" s="20"/>
      <c r="S56" s="20"/>
      <c r="T56" s="20"/>
      <c r="U56" s="147">
        <v>11.62</v>
      </c>
      <c r="V56" s="152" t="s">
        <v>42</v>
      </c>
      <c r="W56" s="24" t="s">
        <v>42</v>
      </c>
      <c r="X56" s="210" t="s">
        <v>42</v>
      </c>
      <c r="Y56" s="210" t="s">
        <v>42</v>
      </c>
      <c r="Z56" s="211" t="s">
        <v>42</v>
      </c>
      <c r="AA56" s="146"/>
      <c r="AB56" s="147"/>
      <c r="AC56" s="146" t="s">
        <v>44</v>
      </c>
      <c r="AD56" s="20" t="s">
        <v>44</v>
      </c>
      <c r="AE56" s="147" t="s">
        <v>44</v>
      </c>
      <c r="AF56" s="20" t="s">
        <v>44</v>
      </c>
      <c r="AG56" s="20" t="s">
        <v>44</v>
      </c>
      <c r="AH56" s="20" t="s">
        <v>44</v>
      </c>
      <c r="AI56" s="146" t="s">
        <v>44</v>
      </c>
      <c r="AJ56" s="20" t="s">
        <v>44</v>
      </c>
      <c r="AK56" s="20" t="s">
        <v>44</v>
      </c>
      <c r="AL56" s="20" t="s">
        <v>44</v>
      </c>
      <c r="AM56" s="20" t="s">
        <v>44</v>
      </c>
      <c r="AN56" s="20" t="s">
        <v>44</v>
      </c>
      <c r="AO56" s="20" t="s">
        <v>44</v>
      </c>
      <c r="AP56" s="20" t="s">
        <v>44</v>
      </c>
      <c r="AQ56" s="20" t="s">
        <v>44</v>
      </c>
      <c r="AR56" s="20" t="s">
        <v>44</v>
      </c>
      <c r="AS56" s="20" t="s">
        <v>44</v>
      </c>
      <c r="AT56" s="147" t="s">
        <v>44</v>
      </c>
    </row>
    <row r="57" spans="1:46">
      <c r="A57" s="35"/>
      <c r="B57" s="273">
        <v>54</v>
      </c>
      <c r="C57" s="263" t="s">
        <v>44</v>
      </c>
      <c r="D57" s="255" t="s">
        <v>42</v>
      </c>
      <c r="E57" s="256">
        <v>1</v>
      </c>
      <c r="F57" s="20">
        <f t="shared" si="10"/>
        <v>150.80827399999998</v>
      </c>
      <c r="G57" s="18">
        <v>2581.2649099999994</v>
      </c>
      <c r="H57" s="263" t="s">
        <v>42</v>
      </c>
      <c r="I57" s="11" t="s">
        <v>44</v>
      </c>
      <c r="J57" s="11" t="s">
        <v>44</v>
      </c>
      <c r="K57" s="11" t="s">
        <v>44</v>
      </c>
      <c r="L57" s="11" t="s">
        <v>44</v>
      </c>
      <c r="M57" s="11" t="s">
        <v>44</v>
      </c>
      <c r="N57" s="204" t="s">
        <v>44</v>
      </c>
      <c r="O57" s="11" t="s">
        <v>44</v>
      </c>
      <c r="P57" s="11" t="s">
        <v>44</v>
      </c>
      <c r="Q57" s="11" t="s">
        <v>44</v>
      </c>
      <c r="R57" s="11" t="s">
        <v>44</v>
      </c>
      <c r="S57" s="11" t="s">
        <v>44</v>
      </c>
      <c r="T57" s="11" t="s">
        <v>44</v>
      </c>
      <c r="U57" s="205" t="s">
        <v>44</v>
      </c>
      <c r="V57" s="212" t="s">
        <v>44</v>
      </c>
      <c r="W57" s="210" t="s">
        <v>44</v>
      </c>
      <c r="X57" s="210" t="s">
        <v>44</v>
      </c>
      <c r="Y57" s="210" t="s">
        <v>44</v>
      </c>
      <c r="Z57" s="211" t="s">
        <v>44</v>
      </c>
      <c r="AA57" s="204" t="s">
        <v>44</v>
      </c>
      <c r="AB57" s="205" t="s">
        <v>44</v>
      </c>
      <c r="AC57" s="146" t="s">
        <v>44</v>
      </c>
      <c r="AD57" s="20" t="s">
        <v>44</v>
      </c>
      <c r="AE57" s="147" t="s">
        <v>44</v>
      </c>
      <c r="AF57" s="20" t="s">
        <v>44</v>
      </c>
      <c r="AG57" s="20" t="s">
        <v>44</v>
      </c>
      <c r="AH57" s="20" t="s">
        <v>44</v>
      </c>
      <c r="AI57" s="146" t="s">
        <v>44</v>
      </c>
      <c r="AJ57" s="20" t="s">
        <v>44</v>
      </c>
      <c r="AK57" s="20" t="s">
        <v>44</v>
      </c>
      <c r="AL57" s="20" t="s">
        <v>44</v>
      </c>
      <c r="AM57" s="20" t="s">
        <v>44</v>
      </c>
      <c r="AN57" s="20" t="s">
        <v>44</v>
      </c>
      <c r="AO57" s="20" t="s">
        <v>44</v>
      </c>
      <c r="AP57" s="20" t="s">
        <v>44</v>
      </c>
      <c r="AQ57" s="20" t="s">
        <v>44</v>
      </c>
      <c r="AR57" s="20" t="s">
        <v>44</v>
      </c>
      <c r="AS57" s="20" t="s">
        <v>44</v>
      </c>
      <c r="AT57" s="147" t="s">
        <v>44</v>
      </c>
    </row>
    <row r="58" spans="1:46">
      <c r="A58" s="3"/>
      <c r="B58" s="273">
        <v>55</v>
      </c>
      <c r="C58" s="263" t="s">
        <v>44</v>
      </c>
      <c r="D58" s="255" t="s">
        <v>42</v>
      </c>
      <c r="E58" s="256">
        <v>1</v>
      </c>
      <c r="F58" s="20">
        <f t="shared" si="10"/>
        <v>108.10731899999973</v>
      </c>
      <c r="G58" s="18">
        <v>2591.2129369999993</v>
      </c>
      <c r="H58" s="263">
        <v>1</v>
      </c>
      <c r="I58" s="8">
        <v>0.70486111111111116</v>
      </c>
      <c r="J58" s="11" t="s">
        <v>44</v>
      </c>
      <c r="K58" s="11" t="s">
        <v>44</v>
      </c>
      <c r="L58" s="11" t="s">
        <v>44</v>
      </c>
      <c r="M58" s="11" t="s">
        <v>44</v>
      </c>
      <c r="N58" s="204" t="s">
        <v>44</v>
      </c>
      <c r="O58" s="11" t="s">
        <v>44</v>
      </c>
      <c r="P58" s="11" t="s">
        <v>44</v>
      </c>
      <c r="Q58" s="11" t="s">
        <v>44</v>
      </c>
      <c r="R58" s="11" t="s">
        <v>44</v>
      </c>
      <c r="S58" s="11" t="s">
        <v>44</v>
      </c>
      <c r="T58" s="11" t="s">
        <v>44</v>
      </c>
      <c r="U58" s="205" t="s">
        <v>44</v>
      </c>
      <c r="V58" s="212" t="s">
        <v>44</v>
      </c>
      <c r="W58" s="210" t="s">
        <v>44</v>
      </c>
      <c r="X58" s="210" t="s">
        <v>44</v>
      </c>
      <c r="Y58" s="210" t="s">
        <v>44</v>
      </c>
      <c r="Z58" s="211" t="s">
        <v>44</v>
      </c>
      <c r="AA58" s="204" t="s">
        <v>44</v>
      </c>
      <c r="AB58" s="205" t="s">
        <v>44</v>
      </c>
      <c r="AC58" s="204" t="s">
        <v>44</v>
      </c>
      <c r="AD58" s="11" t="s">
        <v>44</v>
      </c>
      <c r="AE58" s="205" t="s">
        <v>44</v>
      </c>
      <c r="AF58" s="20" t="s">
        <v>44</v>
      </c>
      <c r="AG58" s="20" t="s">
        <v>44</v>
      </c>
      <c r="AH58" s="20" t="s">
        <v>44</v>
      </c>
      <c r="AI58" s="146" t="s">
        <v>44</v>
      </c>
      <c r="AJ58" s="20" t="s">
        <v>44</v>
      </c>
      <c r="AK58" s="20" t="s">
        <v>44</v>
      </c>
      <c r="AL58" s="20" t="s">
        <v>44</v>
      </c>
      <c r="AM58" s="20" t="s">
        <v>44</v>
      </c>
      <c r="AN58" s="20" t="s">
        <v>44</v>
      </c>
      <c r="AO58" s="20" t="s">
        <v>44</v>
      </c>
      <c r="AP58" s="20" t="s">
        <v>44</v>
      </c>
      <c r="AQ58" s="20" t="s">
        <v>44</v>
      </c>
      <c r="AR58" s="20" t="s">
        <v>44</v>
      </c>
      <c r="AS58" s="20" t="s">
        <v>44</v>
      </c>
      <c r="AT58" s="147" t="s">
        <v>44</v>
      </c>
    </row>
    <row r="59" spans="1:46">
      <c r="A59" s="3" t="s">
        <v>51</v>
      </c>
      <c r="B59" s="263" t="s">
        <v>49</v>
      </c>
      <c r="C59" s="263">
        <v>115</v>
      </c>
      <c r="D59" s="255" t="s">
        <v>42</v>
      </c>
      <c r="E59" s="256" t="s">
        <v>42</v>
      </c>
      <c r="F59" s="20" t="s">
        <v>42</v>
      </c>
      <c r="G59" s="18" t="s">
        <v>42</v>
      </c>
      <c r="H59" s="263">
        <v>1</v>
      </c>
      <c r="I59" s="8">
        <v>0.69374999999999998</v>
      </c>
      <c r="J59" s="24">
        <v>11.6</v>
      </c>
      <c r="K59" s="24">
        <v>7.01</v>
      </c>
      <c r="L59" s="24">
        <v>94.1</v>
      </c>
      <c r="M59" s="24">
        <v>9.77</v>
      </c>
      <c r="N59" s="146" t="s">
        <v>42</v>
      </c>
      <c r="O59" s="20"/>
      <c r="P59" s="20">
        <v>12.333950000000002</v>
      </c>
      <c r="Q59" s="93">
        <v>0</v>
      </c>
      <c r="R59" s="20" t="s">
        <v>42</v>
      </c>
      <c r="S59" s="20"/>
      <c r="T59" s="20"/>
      <c r="U59" s="147">
        <v>13.7</v>
      </c>
      <c r="V59" s="152">
        <v>0.13058500000000001</v>
      </c>
      <c r="W59" s="24" t="s">
        <v>42</v>
      </c>
      <c r="X59" s="24" t="s">
        <v>42</v>
      </c>
      <c r="Y59" s="24">
        <v>-2.0800000056624413E-2</v>
      </c>
      <c r="Z59" s="211">
        <v>3.7399999797344208E-2</v>
      </c>
      <c r="AA59" s="146" t="s">
        <v>42</v>
      </c>
      <c r="AB59" s="147" t="s">
        <v>42</v>
      </c>
      <c r="AC59" s="146" t="s">
        <v>42</v>
      </c>
      <c r="AD59" s="20" t="s">
        <v>42</v>
      </c>
      <c r="AE59" s="147" t="s">
        <v>42</v>
      </c>
      <c r="AF59" s="57">
        <v>1.550888</v>
      </c>
      <c r="AG59" s="57">
        <v>9.0969999999999995E-2</v>
      </c>
      <c r="AH59" s="57">
        <f>AG59*2.303*100</f>
        <v>20.950391</v>
      </c>
      <c r="AI59" s="146">
        <v>8369.4866591081318</v>
      </c>
      <c r="AJ59" s="20">
        <v>2680.1240290087644</v>
      </c>
      <c r="AK59" s="20">
        <v>3.4802718966558448</v>
      </c>
      <c r="AL59" s="20">
        <v>16078.140013157314</v>
      </c>
      <c r="AM59" s="20">
        <v>1448.5867549600425</v>
      </c>
      <c r="AN59" s="20">
        <v>9232.6435781090349</v>
      </c>
      <c r="AO59" s="20">
        <v>4.7700649226451999</v>
      </c>
      <c r="AP59" s="20">
        <v>2.9284616449934742</v>
      </c>
      <c r="AQ59" s="83">
        <v>74.123905265367569</v>
      </c>
      <c r="AR59" s="20">
        <v>9.8914058594230845</v>
      </c>
      <c r="AS59" s="20">
        <v>80.867846300027381</v>
      </c>
      <c r="AT59" s="147">
        <v>343.93233942748998</v>
      </c>
    </row>
    <row r="60" spans="1:46">
      <c r="A60" s="2" t="s">
        <v>71</v>
      </c>
      <c r="B60" s="273" t="s">
        <v>48</v>
      </c>
      <c r="C60" s="263">
        <v>126</v>
      </c>
      <c r="D60" s="255">
        <v>11</v>
      </c>
      <c r="E60" s="256" t="s">
        <v>42</v>
      </c>
      <c r="F60" s="20" t="s">
        <v>42</v>
      </c>
      <c r="G60" s="18" t="s">
        <v>42</v>
      </c>
      <c r="H60" s="263" t="s">
        <v>42</v>
      </c>
      <c r="I60" s="8">
        <v>0.49236111111111108</v>
      </c>
      <c r="J60" s="24">
        <v>24.5</v>
      </c>
      <c r="K60" s="24">
        <v>8.86</v>
      </c>
      <c r="L60" s="24">
        <v>195</v>
      </c>
      <c r="M60" s="24">
        <v>16.34</v>
      </c>
      <c r="N60" s="146" t="s">
        <v>42</v>
      </c>
      <c r="O60" s="20"/>
      <c r="P60" s="20">
        <v>13.913950000000002</v>
      </c>
      <c r="Q60" s="93">
        <v>0.57895000000000074</v>
      </c>
      <c r="R60" s="20" t="s">
        <v>42</v>
      </c>
      <c r="S60" s="51"/>
      <c r="T60" s="20"/>
      <c r="U60" s="147">
        <v>4.12</v>
      </c>
      <c r="V60" s="152">
        <v>0.97448499999999993</v>
      </c>
      <c r="W60" s="24">
        <v>2.8610087719297948E-3</v>
      </c>
      <c r="X60" s="210">
        <v>0</v>
      </c>
      <c r="Y60" s="24">
        <v>4.3000001460313797E-3</v>
      </c>
      <c r="Z60" s="211">
        <v>6.0899998992681503E-2</v>
      </c>
      <c r="AA60" s="146">
        <v>1.4704999999999999</v>
      </c>
      <c r="AB60" s="147">
        <v>9.6499999999999919E-3</v>
      </c>
      <c r="AC60" s="146"/>
      <c r="AD60" s="20"/>
      <c r="AE60" s="147"/>
      <c r="AF60" s="57">
        <v>1.587807</v>
      </c>
      <c r="AG60" s="57">
        <v>0.36102000000000001</v>
      </c>
      <c r="AH60" s="57">
        <f>AG60*2.303*100</f>
        <v>83.142905999999996</v>
      </c>
      <c r="AI60" s="146">
        <v>9232.1017306053673</v>
      </c>
      <c r="AJ60" s="20">
        <v>3585.7670366854873</v>
      </c>
      <c r="AK60" s="20">
        <v>1.5657162973398553</v>
      </c>
      <c r="AL60" s="20">
        <v>15641.123627045185</v>
      </c>
      <c r="AM60" s="20">
        <v>4348.6425705211132</v>
      </c>
      <c r="AN60" s="20">
        <v>10754.50785657403</v>
      </c>
      <c r="AO60" s="20">
        <v>5.2952461402098452</v>
      </c>
      <c r="AP60" s="20">
        <v>5.2491728874236001</v>
      </c>
      <c r="AQ60" s="83">
        <v>246.68122233739871</v>
      </c>
      <c r="AR60" s="20">
        <v>8.676222676856435</v>
      </c>
      <c r="AS60" s="20">
        <v>122.43979776055532</v>
      </c>
      <c r="AT60" s="147">
        <v>653.07531635995463</v>
      </c>
    </row>
    <row r="61" spans="1:46" ht="16" thickBot="1">
      <c r="A61" s="5" t="s">
        <v>51</v>
      </c>
      <c r="B61" s="274">
        <v>49.75</v>
      </c>
      <c r="C61" s="264" t="s">
        <v>44</v>
      </c>
      <c r="D61" s="257" t="s">
        <v>42</v>
      </c>
      <c r="E61" s="258">
        <v>1</v>
      </c>
      <c r="F61" s="42" t="s">
        <v>44</v>
      </c>
      <c r="G61" s="27" t="s">
        <v>42</v>
      </c>
      <c r="H61" s="264" t="s">
        <v>42</v>
      </c>
      <c r="I61" s="55">
        <v>0.6972222222222223</v>
      </c>
      <c r="J61" s="28" t="s">
        <v>42</v>
      </c>
      <c r="K61" s="28" t="s">
        <v>42</v>
      </c>
      <c r="L61" s="28" t="s">
        <v>42</v>
      </c>
      <c r="M61" s="28" t="s">
        <v>42</v>
      </c>
      <c r="N61" s="148" t="s">
        <v>47</v>
      </c>
      <c r="O61" s="153" t="s">
        <v>47</v>
      </c>
      <c r="P61" s="153" t="s">
        <v>47</v>
      </c>
      <c r="Q61" s="153" t="s">
        <v>47</v>
      </c>
      <c r="R61" s="153" t="s">
        <v>47</v>
      </c>
      <c r="S61" s="153" t="s">
        <v>47</v>
      </c>
      <c r="T61" s="153" t="s">
        <v>47</v>
      </c>
      <c r="U61" s="149" t="s">
        <v>47</v>
      </c>
      <c r="V61" s="213" t="s">
        <v>47</v>
      </c>
      <c r="W61" s="182" t="s">
        <v>47</v>
      </c>
      <c r="X61" s="182" t="s">
        <v>47</v>
      </c>
      <c r="Y61" s="182" t="s">
        <v>47</v>
      </c>
      <c r="Z61" s="214" t="s">
        <v>47</v>
      </c>
      <c r="AA61" s="148" t="s">
        <v>47</v>
      </c>
      <c r="AB61" s="149" t="s">
        <v>47</v>
      </c>
      <c r="AC61" s="148" t="s">
        <v>47</v>
      </c>
      <c r="AD61" s="153" t="s">
        <v>47</v>
      </c>
      <c r="AE61" s="149" t="s">
        <v>47</v>
      </c>
      <c r="AF61" s="28" t="s">
        <v>47</v>
      </c>
      <c r="AG61" s="28" t="s">
        <v>47</v>
      </c>
      <c r="AH61" s="28" t="s">
        <v>47</v>
      </c>
      <c r="AI61" s="148" t="s">
        <v>47</v>
      </c>
      <c r="AJ61" s="153" t="s">
        <v>47</v>
      </c>
      <c r="AK61" s="153" t="s">
        <v>47</v>
      </c>
      <c r="AL61" s="153" t="s">
        <v>47</v>
      </c>
      <c r="AM61" s="153" t="s">
        <v>47</v>
      </c>
      <c r="AN61" s="153" t="s">
        <v>47</v>
      </c>
      <c r="AO61" s="153" t="s">
        <v>47</v>
      </c>
      <c r="AP61" s="153" t="s">
        <v>47</v>
      </c>
      <c r="AQ61" s="153" t="s">
        <v>47</v>
      </c>
      <c r="AR61" s="153" t="s">
        <v>47</v>
      </c>
      <c r="AS61" s="153" t="s">
        <v>47</v>
      </c>
      <c r="AT61" s="149" t="s">
        <v>44</v>
      </c>
    </row>
    <row r="62" spans="1:46" ht="16" thickBot="1">
      <c r="G62" s="20"/>
      <c r="I62" s="20"/>
      <c r="R62" s="16"/>
      <c r="S62" s="16"/>
      <c r="T62" s="16"/>
      <c r="U62" s="16"/>
      <c r="V62" s="16"/>
      <c r="W62" s="16"/>
      <c r="Y62" s="31"/>
      <c r="Z62" s="31"/>
      <c r="AC62" s="26"/>
      <c r="AD62" s="28"/>
      <c r="AE62" s="28"/>
    </row>
    <row r="63" spans="1:46">
      <c r="G63" s="20"/>
      <c r="V63" s="215"/>
      <c r="W63" s="215"/>
      <c r="X63" s="216"/>
      <c r="AD63" s="20"/>
    </row>
    <row r="64" spans="1:46">
      <c r="G64" s="20"/>
      <c r="V64" s="215"/>
      <c r="W64" s="215"/>
      <c r="X64" s="216"/>
    </row>
    <row r="65" spans="22:24">
      <c r="V65" s="215"/>
      <c r="W65" s="215"/>
      <c r="X65" s="216"/>
    </row>
    <row r="66" spans="22:24">
      <c r="V66" s="215"/>
      <c r="W66" s="215"/>
      <c r="X66" s="216"/>
    </row>
    <row r="67" spans="22:24">
      <c r="V67" s="215"/>
      <c r="W67" s="215"/>
      <c r="X67" s="216"/>
    </row>
  </sheetData>
  <sortState ref="A3:BZ63">
    <sortCondition ref="G3"/>
  </sortState>
  <mergeCells count="10">
    <mergeCell ref="AC1:AE1"/>
    <mergeCell ref="AI1:AT1"/>
    <mergeCell ref="V1:Z1"/>
    <mergeCell ref="B1:C1"/>
    <mergeCell ref="I1:M1"/>
    <mergeCell ref="AA1:AB1"/>
    <mergeCell ref="N1:U1"/>
    <mergeCell ref="AF1:AH1"/>
    <mergeCell ref="D1:E1"/>
    <mergeCell ref="F1:H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V66"/>
  <sheetViews>
    <sheetView zoomScale="50" workbookViewId="0">
      <selection sqref="A1:XFD1048576"/>
    </sheetView>
  </sheetViews>
  <sheetFormatPr baseColWidth="10" defaultColWidth="8.83203125" defaultRowHeight="15"/>
  <cols>
    <col min="1" max="1" width="23.5" bestFit="1" customWidth="1"/>
    <col min="2" max="2" width="9.33203125" style="259" customWidth="1"/>
    <col min="3" max="3" width="8.6640625" style="259" bestFit="1" customWidth="1"/>
    <col min="4" max="5" width="18.5" style="259" customWidth="1"/>
    <col min="6" max="6" width="12.1640625" style="31" customWidth="1"/>
    <col min="7" max="7" width="24.83203125" style="31" customWidth="1"/>
    <col min="8" max="8" width="24.83203125" style="259" customWidth="1"/>
    <col min="9" max="9" width="26.1640625" style="31" customWidth="1"/>
    <col min="10" max="10" width="8.5" style="31" customWidth="1"/>
    <col min="11" max="12" width="9.33203125" style="31" customWidth="1"/>
    <col min="13" max="13" width="8.6640625" style="31" customWidth="1"/>
    <col min="14" max="15" width="10.6640625" style="31" customWidth="1"/>
    <col min="16" max="17" width="10.33203125" style="31" customWidth="1"/>
    <col min="18" max="21" width="15.1640625" style="31" customWidth="1"/>
    <col min="22" max="23" width="10.1640625" style="31" customWidth="1"/>
    <col min="24" max="24" width="13.83203125" style="16" customWidth="1"/>
    <col min="25" max="26" width="15" style="16" customWidth="1"/>
    <col min="27" max="29" width="14.83203125" style="31" customWidth="1"/>
    <col min="30" max="30" width="7.33203125" style="31" customWidth="1"/>
    <col min="31" max="31" width="6.33203125" style="31" customWidth="1"/>
    <col min="32" max="32" width="8.5" style="31" customWidth="1"/>
    <col min="33" max="35" width="14.83203125" style="31" customWidth="1"/>
    <col min="36" max="38" width="9.33203125" style="31" bestFit="1" customWidth="1"/>
    <col min="39" max="39" width="9.5" style="31" bestFit="1" customWidth="1"/>
    <col min="40" max="40" width="9.33203125" style="31" bestFit="1" customWidth="1"/>
    <col min="41" max="41" width="9.5" style="31" bestFit="1" customWidth="1"/>
    <col min="42" max="44" width="9.33203125" style="31" bestFit="1" customWidth="1"/>
    <col min="45" max="45" width="9.33203125" style="31" customWidth="1"/>
    <col min="46" max="48" width="9.33203125" style="31" bestFit="1" customWidth="1"/>
  </cols>
  <sheetData>
    <row r="1" spans="1:48" s="1" customFormat="1" ht="27.75" customHeight="1" thickBot="1">
      <c r="A1" s="39" t="s">
        <v>45</v>
      </c>
      <c r="B1" s="369" t="s">
        <v>39</v>
      </c>
      <c r="C1" s="370"/>
      <c r="D1" s="353" t="s">
        <v>97</v>
      </c>
      <c r="E1" s="354"/>
      <c r="F1" s="358" t="s">
        <v>8</v>
      </c>
      <c r="G1" s="358"/>
      <c r="H1" s="358"/>
      <c r="I1" s="372" t="s">
        <v>0</v>
      </c>
      <c r="J1" s="373"/>
      <c r="K1" s="373"/>
      <c r="L1" s="373"/>
      <c r="M1" s="374"/>
      <c r="N1" s="377" t="s">
        <v>12</v>
      </c>
      <c r="O1" s="356"/>
      <c r="P1" s="356"/>
      <c r="Q1" s="356"/>
      <c r="R1" s="356"/>
      <c r="S1" s="356"/>
      <c r="T1" s="356"/>
      <c r="U1" s="357"/>
      <c r="V1" s="348" t="s">
        <v>13</v>
      </c>
      <c r="W1" s="349"/>
      <c r="X1" s="349"/>
      <c r="Y1" s="349"/>
      <c r="Z1" s="349"/>
      <c r="AA1" s="345" t="s">
        <v>34</v>
      </c>
      <c r="AB1" s="346"/>
      <c r="AC1" s="346"/>
      <c r="AD1" s="339" t="s">
        <v>33</v>
      </c>
      <c r="AE1" s="340"/>
      <c r="AF1" s="340"/>
      <c r="AG1" s="375" t="s">
        <v>66</v>
      </c>
      <c r="AH1" s="376"/>
      <c r="AI1" s="376"/>
      <c r="AJ1" s="338"/>
      <c r="AK1" s="338"/>
      <c r="AL1" s="338"/>
      <c r="AM1" s="338"/>
      <c r="AN1" s="338"/>
      <c r="AO1" s="338"/>
      <c r="AP1" s="338"/>
      <c r="AQ1" s="338"/>
      <c r="AR1" s="338"/>
      <c r="AS1" s="338"/>
      <c r="AT1" s="338"/>
      <c r="AU1" s="338"/>
      <c r="AV1" s="338"/>
    </row>
    <row r="2" spans="1:48" s="68" customFormat="1" ht="45" thickTop="1" thickBot="1">
      <c r="A2" s="63">
        <v>42463</v>
      </c>
      <c r="B2" s="272" t="s">
        <v>1</v>
      </c>
      <c r="C2" s="272" t="s">
        <v>2</v>
      </c>
      <c r="D2" s="252" t="s">
        <v>96</v>
      </c>
      <c r="E2" s="252" t="s">
        <v>98</v>
      </c>
      <c r="F2" s="61" t="s">
        <v>40</v>
      </c>
      <c r="G2" s="61" t="s">
        <v>162</v>
      </c>
      <c r="H2" s="275" t="s">
        <v>238</v>
      </c>
      <c r="I2" s="222" t="s">
        <v>11</v>
      </c>
      <c r="J2" s="60" t="s">
        <v>3</v>
      </c>
      <c r="K2" s="60" t="s">
        <v>4</v>
      </c>
      <c r="L2" s="60" t="s">
        <v>5</v>
      </c>
      <c r="M2" s="223" t="s">
        <v>6</v>
      </c>
      <c r="N2" s="188" t="s">
        <v>18</v>
      </c>
      <c r="O2" s="60" t="s">
        <v>93</v>
      </c>
      <c r="P2" s="60" t="s">
        <v>16</v>
      </c>
      <c r="Q2" s="60" t="s">
        <v>91</v>
      </c>
      <c r="R2" s="60" t="s">
        <v>56</v>
      </c>
      <c r="S2" s="60" t="s">
        <v>73</v>
      </c>
      <c r="T2" s="60" t="s">
        <v>94</v>
      </c>
      <c r="U2" s="60" t="s">
        <v>74</v>
      </c>
      <c r="V2" s="60" t="s">
        <v>7</v>
      </c>
      <c r="W2" s="60" t="s">
        <v>100</v>
      </c>
      <c r="X2" s="65" t="s">
        <v>14</v>
      </c>
      <c r="Y2" s="66" t="s">
        <v>15</v>
      </c>
      <c r="Z2" s="67" t="s">
        <v>43</v>
      </c>
      <c r="AA2" s="61" t="s">
        <v>35</v>
      </c>
      <c r="AB2" s="61" t="s">
        <v>69</v>
      </c>
      <c r="AC2" s="61" t="s">
        <v>70</v>
      </c>
      <c r="AD2" s="61" t="s">
        <v>36</v>
      </c>
      <c r="AE2" s="61" t="s">
        <v>37</v>
      </c>
      <c r="AF2" s="80" t="s">
        <v>38</v>
      </c>
      <c r="AG2" s="47" t="s">
        <v>67</v>
      </c>
      <c r="AH2" s="47" t="s">
        <v>68</v>
      </c>
      <c r="AI2" s="88" t="s">
        <v>85</v>
      </c>
      <c r="AJ2" s="72" t="s">
        <v>19</v>
      </c>
      <c r="AK2" s="60" t="s">
        <v>20</v>
      </c>
      <c r="AL2" s="60" t="s">
        <v>21</v>
      </c>
      <c r="AM2" s="60" t="s">
        <v>22</v>
      </c>
      <c r="AN2" s="60" t="s">
        <v>23</v>
      </c>
      <c r="AO2" s="72" t="s">
        <v>24</v>
      </c>
      <c r="AP2" s="60" t="s">
        <v>25</v>
      </c>
      <c r="AQ2" s="60" t="s">
        <v>26</v>
      </c>
      <c r="AR2" s="60" t="s">
        <v>27</v>
      </c>
      <c r="AS2" s="60" t="s">
        <v>28</v>
      </c>
      <c r="AT2" s="60" t="s">
        <v>29</v>
      </c>
      <c r="AU2" s="72" t="s">
        <v>30</v>
      </c>
      <c r="AV2" s="60" t="s">
        <v>31</v>
      </c>
    </row>
    <row r="3" spans="1:48">
      <c r="A3" s="35"/>
      <c r="B3" s="273">
        <v>0</v>
      </c>
      <c r="C3" s="263">
        <v>0</v>
      </c>
      <c r="D3" s="253">
        <v>1</v>
      </c>
      <c r="E3" s="254" t="s">
        <v>42</v>
      </c>
      <c r="F3" s="20">
        <f>G3</f>
        <v>0</v>
      </c>
      <c r="G3" s="18">
        <v>0</v>
      </c>
      <c r="H3" s="263" t="s">
        <v>42</v>
      </c>
      <c r="I3" s="179">
        <v>0.36805555555555558</v>
      </c>
      <c r="J3" s="150">
        <v>6.6</v>
      </c>
      <c r="K3" s="150">
        <v>7.71</v>
      </c>
      <c r="L3" s="150">
        <v>101.9</v>
      </c>
      <c r="M3" s="145">
        <v>12.54</v>
      </c>
      <c r="N3" s="144">
        <v>11.910283333333334</v>
      </c>
      <c r="O3" s="224">
        <v>0.81238571428571404</v>
      </c>
      <c r="P3" s="150">
        <v>8.8484999999999996</v>
      </c>
      <c r="Q3" s="150">
        <v>0.32850000000000001</v>
      </c>
      <c r="R3" s="150">
        <f t="shared" ref="R3:R21" si="0">N3-P3</f>
        <v>3.0617833333333344</v>
      </c>
      <c r="S3" s="150">
        <v>3.0617833333333344</v>
      </c>
      <c r="T3" s="150">
        <f t="shared" ref="T3:T9" si="1">SQRT(O3^2+Q3^2)</f>
        <v>0.87628922096275375</v>
      </c>
      <c r="U3" s="145" t="s">
        <v>42</v>
      </c>
      <c r="V3" s="22">
        <v>1.2520233333333333</v>
      </c>
      <c r="W3" s="22">
        <v>3.1643666666666799E-2</v>
      </c>
      <c r="X3" s="12">
        <v>-1.2000000569969416E-3</v>
      </c>
      <c r="Y3" s="12">
        <v>1.1124000549316406</v>
      </c>
      <c r="Z3" s="13">
        <v>0.10599999874830246</v>
      </c>
      <c r="AA3" s="20">
        <v>1.0150999999999999</v>
      </c>
      <c r="AB3" s="20">
        <v>1.0150999999999999</v>
      </c>
      <c r="AC3" s="20">
        <v>6.7900000000000016E-2</v>
      </c>
      <c r="AD3" s="21">
        <v>-117.69360231903259</v>
      </c>
      <c r="AE3" s="22">
        <v>-15.420286746232311</v>
      </c>
      <c r="AF3" s="18">
        <f t="shared" ref="AF3:AF34" si="2">AD3-(8*AE3)</f>
        <v>5.6686916508258918</v>
      </c>
      <c r="AG3" s="20" t="s">
        <v>42</v>
      </c>
      <c r="AH3" s="20" t="s">
        <v>42</v>
      </c>
      <c r="AI3" s="20" t="s">
        <v>42</v>
      </c>
      <c r="AJ3" s="144">
        <v>4404.7</v>
      </c>
      <c r="AK3" s="150">
        <v>1937.35</v>
      </c>
      <c r="AL3" s="150">
        <v>22.52</v>
      </c>
      <c r="AM3" s="150">
        <v>13863.43</v>
      </c>
      <c r="AN3" s="150">
        <v>1713.6</v>
      </c>
      <c r="AO3" s="150">
        <v>5682.19</v>
      </c>
      <c r="AP3" s="150">
        <v>4.5</v>
      </c>
      <c r="AQ3" s="150">
        <v>4.5999999999999996</v>
      </c>
      <c r="AR3" s="150">
        <v>70.72</v>
      </c>
      <c r="AS3" s="150">
        <v>33.412552064836284</v>
      </c>
      <c r="AT3" s="150">
        <v>4.67</v>
      </c>
      <c r="AU3" s="150">
        <v>54.27</v>
      </c>
      <c r="AV3" s="145">
        <v>47.95</v>
      </c>
    </row>
    <row r="4" spans="1:48">
      <c r="A4" s="35"/>
      <c r="B4" s="273">
        <v>1</v>
      </c>
      <c r="C4" s="263">
        <v>15</v>
      </c>
      <c r="D4" s="255">
        <v>1</v>
      </c>
      <c r="E4" s="256" t="s">
        <v>42</v>
      </c>
      <c r="F4" s="20">
        <f>G4</f>
        <v>44.769100999999999</v>
      </c>
      <c r="G4" s="18">
        <v>44.769100999999999</v>
      </c>
      <c r="H4" s="263">
        <v>1</v>
      </c>
      <c r="I4" s="180">
        <v>0.37152777777777779</v>
      </c>
      <c r="J4" s="20">
        <v>6.6</v>
      </c>
      <c r="K4" s="20">
        <v>7.75</v>
      </c>
      <c r="L4" s="20">
        <v>101.9</v>
      </c>
      <c r="M4" s="147">
        <v>12.54</v>
      </c>
      <c r="N4" s="146">
        <v>11.94</v>
      </c>
      <c r="O4" s="225">
        <v>0.78588750000000118</v>
      </c>
      <c r="P4" s="20">
        <v>8.7684999999999995</v>
      </c>
      <c r="Q4" s="20">
        <v>4.6000000000001151E-2</v>
      </c>
      <c r="R4" s="20">
        <f t="shared" si="0"/>
        <v>3.1715</v>
      </c>
      <c r="S4" s="20">
        <v>3.1715</v>
      </c>
      <c r="T4" s="20">
        <f t="shared" si="1"/>
        <v>0.78723259755694308</v>
      </c>
      <c r="U4" s="147" t="s">
        <v>42</v>
      </c>
      <c r="V4" s="20">
        <v>1.2600233333333333</v>
      </c>
      <c r="W4" s="20">
        <v>0.03</v>
      </c>
      <c r="X4" s="11">
        <v>2.3499999195337296E-2</v>
      </c>
      <c r="Y4" s="11">
        <v>1.1305999755859375</v>
      </c>
      <c r="Z4" s="10">
        <v>8.7700001895427704E-2</v>
      </c>
      <c r="AA4" s="20">
        <v>1.0577000000000001</v>
      </c>
      <c r="AB4" s="20">
        <v>1.0577000000000001</v>
      </c>
      <c r="AC4" s="20">
        <v>6.7900000000000016E-2</v>
      </c>
      <c r="AD4" s="17">
        <v>-115.30361693932508</v>
      </c>
      <c r="AE4" s="20">
        <v>-15.101709390201238</v>
      </c>
      <c r="AF4" s="18">
        <f t="shared" si="2"/>
        <v>5.5100581822848227</v>
      </c>
      <c r="AG4" s="20" t="s">
        <v>42</v>
      </c>
      <c r="AH4" s="20" t="s">
        <v>42</v>
      </c>
      <c r="AI4" s="58" t="s">
        <v>42</v>
      </c>
      <c r="AJ4" s="146">
        <v>1654.29</v>
      </c>
      <c r="AK4" s="20">
        <v>717.64</v>
      </c>
      <c r="AL4" s="20">
        <v>4.8099999999999996</v>
      </c>
      <c r="AM4" s="20">
        <v>5748.66</v>
      </c>
      <c r="AN4" s="20">
        <v>799.91</v>
      </c>
      <c r="AO4" s="20">
        <v>2002.3</v>
      </c>
      <c r="AP4" s="20">
        <v>1.69</v>
      </c>
      <c r="AQ4" s="20">
        <v>0.35</v>
      </c>
      <c r="AR4" s="20">
        <v>22.95</v>
      </c>
      <c r="AS4" s="20" t="s">
        <v>42</v>
      </c>
      <c r="AT4" s="20">
        <v>2.25</v>
      </c>
      <c r="AU4" s="20">
        <v>19.420000000000002</v>
      </c>
      <c r="AV4" s="147">
        <v>15.08</v>
      </c>
    </row>
    <row r="5" spans="1:48">
      <c r="A5" s="35"/>
      <c r="B5" s="273">
        <v>2</v>
      </c>
      <c r="C5" s="263">
        <v>17</v>
      </c>
      <c r="D5" s="255">
        <v>1</v>
      </c>
      <c r="E5" s="256" t="s">
        <v>42</v>
      </c>
      <c r="F5" s="20">
        <f t="shared" ref="F5:F36" si="3">G5-G4</f>
        <v>49.238721000000005</v>
      </c>
      <c r="G5" s="18">
        <v>94.007822000000004</v>
      </c>
      <c r="H5" s="263" t="s">
        <v>42</v>
      </c>
      <c r="I5" s="180">
        <v>0.375</v>
      </c>
      <c r="J5" s="20">
        <v>6.5</v>
      </c>
      <c r="K5" s="20">
        <v>7.74</v>
      </c>
      <c r="L5" s="20">
        <v>101.5</v>
      </c>
      <c r="M5" s="147">
        <v>12.4</v>
      </c>
      <c r="N5" s="146">
        <v>11.17</v>
      </c>
      <c r="O5" s="225">
        <v>0.78588750000000118</v>
      </c>
      <c r="P5" s="20">
        <v>8.5884999999999998</v>
      </c>
      <c r="Q5" s="20">
        <v>4.6000000000001151E-2</v>
      </c>
      <c r="R5" s="20">
        <f t="shared" si="0"/>
        <v>2.5815000000000001</v>
      </c>
      <c r="S5" s="20">
        <v>2.5815000000000001</v>
      </c>
      <c r="T5" s="20">
        <f t="shared" si="1"/>
        <v>0.78723259755694308</v>
      </c>
      <c r="U5" s="147" t="s">
        <v>42</v>
      </c>
      <c r="V5" s="20">
        <v>1.2470233333333334</v>
      </c>
      <c r="W5" s="20">
        <v>0.03</v>
      </c>
      <c r="X5" s="11">
        <v>-6.0000002849847078E-4</v>
      </c>
      <c r="Y5" s="11">
        <v>1.103600025177002</v>
      </c>
      <c r="Z5" s="10">
        <v>0.1080000028014183</v>
      </c>
      <c r="AA5" s="20" t="s">
        <v>42</v>
      </c>
      <c r="AB5" s="20" t="s">
        <v>42</v>
      </c>
      <c r="AC5" s="20" t="s">
        <v>42</v>
      </c>
      <c r="AD5" s="17">
        <v>-118.17250658488696</v>
      </c>
      <c r="AE5" s="20">
        <v>-15.708637548347495</v>
      </c>
      <c r="AF5" s="18">
        <f t="shared" si="2"/>
        <v>7.496593801892999</v>
      </c>
      <c r="AG5" s="20" t="s">
        <v>42</v>
      </c>
      <c r="AH5" s="20" t="s">
        <v>42</v>
      </c>
      <c r="AI5" s="58" t="s">
        <v>42</v>
      </c>
      <c r="AJ5" s="146">
        <v>2924.9</v>
      </c>
      <c r="AK5" s="20">
        <v>1374.89</v>
      </c>
      <c r="AL5" s="20">
        <v>5.23</v>
      </c>
      <c r="AM5" s="20">
        <v>9937.77</v>
      </c>
      <c r="AN5" s="20">
        <v>1280.55</v>
      </c>
      <c r="AO5" s="20">
        <v>4023</v>
      </c>
      <c r="AP5" s="20">
        <v>2.74</v>
      </c>
      <c r="AQ5" s="20">
        <v>1.48</v>
      </c>
      <c r="AR5" s="20">
        <v>31.75</v>
      </c>
      <c r="AS5" s="20" t="s">
        <v>42</v>
      </c>
      <c r="AT5" s="20">
        <v>3.3</v>
      </c>
      <c r="AU5" s="20">
        <v>37.89</v>
      </c>
      <c r="AV5" s="147">
        <v>23.38</v>
      </c>
    </row>
    <row r="6" spans="1:48">
      <c r="A6" s="35"/>
      <c r="B6" s="273">
        <v>3</v>
      </c>
      <c r="C6" s="263">
        <v>11</v>
      </c>
      <c r="D6" s="255">
        <v>1</v>
      </c>
      <c r="E6" s="256" t="s">
        <v>42</v>
      </c>
      <c r="F6" s="20">
        <f t="shared" si="3"/>
        <v>70.991213999999985</v>
      </c>
      <c r="G6" s="18">
        <v>164.99903599999999</v>
      </c>
      <c r="H6" s="263">
        <v>1</v>
      </c>
      <c r="I6" s="180">
        <v>0.37777777777777777</v>
      </c>
      <c r="J6" s="20">
        <v>6.8</v>
      </c>
      <c r="K6" s="20">
        <v>7.79</v>
      </c>
      <c r="L6" s="20">
        <v>102.4</v>
      </c>
      <c r="M6" s="147">
        <v>12.48</v>
      </c>
      <c r="N6" s="146">
        <v>11.64</v>
      </c>
      <c r="O6" s="225">
        <v>0.78588750000000118</v>
      </c>
      <c r="P6" s="20">
        <v>8.3734999999999999</v>
      </c>
      <c r="Q6" s="20">
        <v>4.6000000000001151E-2</v>
      </c>
      <c r="R6" s="20">
        <f t="shared" si="0"/>
        <v>3.2665000000000006</v>
      </c>
      <c r="S6" s="20">
        <v>3.2665000000000006</v>
      </c>
      <c r="T6" s="20">
        <f t="shared" si="1"/>
        <v>0.78723259755694308</v>
      </c>
      <c r="U6" s="147" t="s">
        <v>42</v>
      </c>
      <c r="V6" s="20">
        <v>1.2640233333333333</v>
      </c>
      <c r="W6" s="20">
        <v>0.03</v>
      </c>
      <c r="X6" s="11">
        <v>4.9000000581145287E-3</v>
      </c>
      <c r="Y6" s="11">
        <v>1.1333999633789062</v>
      </c>
      <c r="Z6" s="10">
        <v>0.10580000281333923</v>
      </c>
      <c r="AA6" s="20">
        <v>0.99480000000000002</v>
      </c>
      <c r="AB6" s="20">
        <v>0.99480000000000002</v>
      </c>
      <c r="AC6" s="20">
        <v>6.7900000000000016E-2</v>
      </c>
      <c r="AD6" s="17">
        <v>-116.85751066304283</v>
      </c>
      <c r="AE6" s="20">
        <v>-15.011128467457597</v>
      </c>
      <c r="AF6" s="18">
        <f t="shared" si="2"/>
        <v>3.2315170766179477</v>
      </c>
      <c r="AG6" s="20" t="s">
        <v>42</v>
      </c>
      <c r="AH6" s="20" t="s">
        <v>42</v>
      </c>
      <c r="AI6" s="58" t="s">
        <v>42</v>
      </c>
      <c r="AJ6" s="146">
        <v>4603.42</v>
      </c>
      <c r="AK6" s="20">
        <v>2024.25</v>
      </c>
      <c r="AL6" s="20">
        <v>22.39</v>
      </c>
      <c r="AM6" s="20">
        <v>17408.28</v>
      </c>
      <c r="AN6" s="20">
        <v>1937.99</v>
      </c>
      <c r="AO6" s="20">
        <v>5860.55</v>
      </c>
      <c r="AP6" s="20">
        <v>4.79</v>
      </c>
      <c r="AQ6" s="20">
        <v>3.77</v>
      </c>
      <c r="AR6" s="20">
        <v>58.42</v>
      </c>
      <c r="AS6" s="20">
        <v>2.4790096009808944</v>
      </c>
      <c r="AT6" s="20">
        <v>1.49</v>
      </c>
      <c r="AU6" s="20">
        <v>54.93</v>
      </c>
      <c r="AV6" s="147">
        <v>36.630000000000003</v>
      </c>
    </row>
    <row r="7" spans="1:48">
      <c r="A7" s="35"/>
      <c r="B7" s="273">
        <v>4</v>
      </c>
      <c r="C7" s="263">
        <v>14</v>
      </c>
      <c r="D7" s="255">
        <v>1</v>
      </c>
      <c r="E7" s="256" t="s">
        <v>42</v>
      </c>
      <c r="F7" s="20">
        <f t="shared" si="3"/>
        <v>45.144868000000002</v>
      </c>
      <c r="G7" s="18">
        <v>210.14390399999999</v>
      </c>
      <c r="H7" s="263" t="s">
        <v>42</v>
      </c>
      <c r="I7" s="180">
        <v>0.38194444444444442</v>
      </c>
      <c r="J7" s="20">
        <v>7</v>
      </c>
      <c r="K7" s="20">
        <v>7.74</v>
      </c>
      <c r="L7" s="20">
        <v>101.5</v>
      </c>
      <c r="M7" s="147">
        <v>12.3</v>
      </c>
      <c r="N7" s="146">
        <v>11.2</v>
      </c>
      <c r="O7" s="225">
        <v>0.78588750000000118</v>
      </c>
      <c r="P7" s="20">
        <v>8.3345000000000002</v>
      </c>
      <c r="Q7" s="20">
        <v>4.6000000000001151E-2</v>
      </c>
      <c r="R7" s="20">
        <f t="shared" si="0"/>
        <v>2.865499999999999</v>
      </c>
      <c r="S7" s="20">
        <v>2.865499999999999</v>
      </c>
      <c r="T7" s="20">
        <f t="shared" si="1"/>
        <v>0.78723259755694308</v>
      </c>
      <c r="U7" s="147" t="s">
        <v>42</v>
      </c>
      <c r="V7" s="20">
        <v>1.2450233333333334</v>
      </c>
      <c r="W7" s="20">
        <v>0.03</v>
      </c>
      <c r="X7" s="11">
        <v>-1.0999999940395355E-3</v>
      </c>
      <c r="Y7" s="11">
        <v>1.1556999683380127</v>
      </c>
      <c r="Z7" s="10">
        <v>0.10499999672174454</v>
      </c>
      <c r="AA7" s="20">
        <v>0.99629999999999996</v>
      </c>
      <c r="AB7" s="20">
        <v>0.99629999999999996</v>
      </c>
      <c r="AC7" s="20">
        <v>6.7900000000000016E-2</v>
      </c>
      <c r="AD7" s="17">
        <v>-117.93992382778686</v>
      </c>
      <c r="AE7" s="20">
        <v>-15.675327415045539</v>
      </c>
      <c r="AF7" s="18">
        <f t="shared" si="2"/>
        <v>7.4626954925774527</v>
      </c>
      <c r="AG7" s="20" t="s">
        <v>42</v>
      </c>
      <c r="AH7" s="20" t="s">
        <v>42</v>
      </c>
      <c r="AI7" s="58" t="s">
        <v>42</v>
      </c>
      <c r="AJ7" s="146">
        <v>5161.6899999999996</v>
      </c>
      <c r="AK7" s="20">
        <v>2282.75</v>
      </c>
      <c r="AL7" s="20">
        <v>8.08</v>
      </c>
      <c r="AM7" s="20">
        <v>15290.38</v>
      </c>
      <c r="AN7" s="20">
        <v>2184.2600000000002</v>
      </c>
      <c r="AO7" s="20">
        <v>6579.47</v>
      </c>
      <c r="AP7" s="20">
        <v>4.4000000000000004</v>
      </c>
      <c r="AQ7" s="20">
        <v>3.75</v>
      </c>
      <c r="AR7" s="20">
        <v>47.56</v>
      </c>
      <c r="AS7" s="20">
        <v>4.8299206695113774</v>
      </c>
      <c r="AT7" s="20">
        <v>3.32</v>
      </c>
      <c r="AU7" s="20">
        <v>63.27</v>
      </c>
      <c r="AV7" s="147">
        <v>42.87</v>
      </c>
    </row>
    <row r="8" spans="1:48">
      <c r="A8" s="35"/>
      <c r="B8" s="273">
        <v>5</v>
      </c>
      <c r="C8" s="263">
        <v>18</v>
      </c>
      <c r="D8" s="255">
        <v>1</v>
      </c>
      <c r="E8" s="256" t="s">
        <v>42</v>
      </c>
      <c r="F8" s="20">
        <f t="shared" si="3"/>
        <v>43.968573000000021</v>
      </c>
      <c r="G8" s="18">
        <v>254.11247700000001</v>
      </c>
      <c r="H8" s="263">
        <v>1</v>
      </c>
      <c r="I8" s="180">
        <v>0.38541666666666669</v>
      </c>
      <c r="J8" s="20">
        <v>7.4</v>
      </c>
      <c r="K8" s="20">
        <v>7.71</v>
      </c>
      <c r="L8" s="20">
        <v>102.1</v>
      </c>
      <c r="M8" s="147">
        <v>12.32</v>
      </c>
      <c r="N8" s="146">
        <v>10.49</v>
      </c>
      <c r="O8" s="225">
        <v>0.78588750000000118</v>
      </c>
      <c r="P8" s="20">
        <v>8.4544999999999995</v>
      </c>
      <c r="Q8" s="20">
        <v>4.6000000000001151E-2</v>
      </c>
      <c r="R8" s="20">
        <f t="shared" si="0"/>
        <v>2.0355000000000008</v>
      </c>
      <c r="S8" s="20">
        <v>2.0355000000000008</v>
      </c>
      <c r="T8" s="20">
        <f t="shared" si="1"/>
        <v>0.78723259755694308</v>
      </c>
      <c r="U8" s="147" t="s">
        <v>42</v>
      </c>
      <c r="V8" s="20">
        <v>1.2500233333333333</v>
      </c>
      <c r="W8" s="20">
        <v>0.03</v>
      </c>
      <c r="X8" s="11" t="s">
        <v>42</v>
      </c>
      <c r="Y8" s="11">
        <v>1.103600025177002</v>
      </c>
      <c r="Z8" s="10">
        <v>0.10409999638795853</v>
      </c>
      <c r="AA8" s="20">
        <v>0.98850000000000005</v>
      </c>
      <c r="AB8" s="20">
        <v>0.98850000000000005</v>
      </c>
      <c r="AC8" s="20">
        <v>6.3350000000000017E-2</v>
      </c>
      <c r="AD8" s="17">
        <v>-118.31539219698176</v>
      </c>
      <c r="AE8" s="20">
        <v>-15.359529341794335</v>
      </c>
      <c r="AF8" s="18">
        <f t="shared" si="2"/>
        <v>4.5608425373729204</v>
      </c>
      <c r="AG8" s="20" t="s">
        <v>42</v>
      </c>
      <c r="AH8" s="20" t="s">
        <v>42</v>
      </c>
      <c r="AI8" s="58" t="s">
        <v>42</v>
      </c>
      <c r="AJ8" s="146" t="s">
        <v>42</v>
      </c>
      <c r="AK8" s="20" t="s">
        <v>42</v>
      </c>
      <c r="AL8" s="20" t="s">
        <v>42</v>
      </c>
      <c r="AM8" s="20" t="s">
        <v>42</v>
      </c>
      <c r="AN8" s="20" t="s">
        <v>42</v>
      </c>
      <c r="AO8" s="20" t="s">
        <v>42</v>
      </c>
      <c r="AP8" s="20" t="s">
        <v>42</v>
      </c>
      <c r="AQ8" s="20" t="s">
        <v>42</v>
      </c>
      <c r="AR8" s="20" t="s">
        <v>42</v>
      </c>
      <c r="AS8" s="20" t="s">
        <v>42</v>
      </c>
      <c r="AT8" s="20" t="s">
        <v>42</v>
      </c>
      <c r="AU8" s="20" t="s">
        <v>42</v>
      </c>
      <c r="AV8" s="147" t="s">
        <v>42</v>
      </c>
    </row>
    <row r="9" spans="1:48">
      <c r="A9" s="35"/>
      <c r="B9" s="273">
        <v>6</v>
      </c>
      <c r="C9" s="263">
        <v>10</v>
      </c>
      <c r="D9" s="255">
        <v>1</v>
      </c>
      <c r="E9" s="256" t="s">
        <v>42</v>
      </c>
      <c r="F9" s="20">
        <f t="shared" si="3"/>
        <v>39.045081999999979</v>
      </c>
      <c r="G9" s="18">
        <v>293.15755899999999</v>
      </c>
      <c r="H9" s="263" t="s">
        <v>42</v>
      </c>
      <c r="I9" s="180">
        <v>0.38819444444444445</v>
      </c>
      <c r="J9" s="20">
        <v>7.4</v>
      </c>
      <c r="K9" s="20">
        <v>7.7</v>
      </c>
      <c r="L9" s="20">
        <v>102.2</v>
      </c>
      <c r="M9" s="147">
        <v>12.26</v>
      </c>
      <c r="N9" s="146">
        <v>11.878225</v>
      </c>
      <c r="O9" s="225">
        <v>0.78588750000000118</v>
      </c>
      <c r="P9" s="20">
        <v>8.4514999999999993</v>
      </c>
      <c r="Q9" s="20">
        <v>0.32850000000000001</v>
      </c>
      <c r="R9" s="20">
        <f t="shared" si="0"/>
        <v>3.4267250000000011</v>
      </c>
      <c r="S9" s="20">
        <v>3.4267250000000011</v>
      </c>
      <c r="T9" s="20">
        <f t="shared" si="1"/>
        <v>0.85178131739094387</v>
      </c>
      <c r="U9" s="147" t="s">
        <v>42</v>
      </c>
      <c r="V9" s="20">
        <v>1.2980233333333333</v>
      </c>
      <c r="W9" s="20">
        <v>0.03</v>
      </c>
      <c r="X9" s="11">
        <v>8.0000003799796104E-3</v>
      </c>
      <c r="Y9" s="11">
        <v>1.2015000581741333</v>
      </c>
      <c r="Z9" s="10">
        <v>0.10599999874830246</v>
      </c>
      <c r="AA9" s="20">
        <v>1.0159</v>
      </c>
      <c r="AB9" s="20">
        <v>1.0159</v>
      </c>
      <c r="AC9" s="20">
        <v>6.4649999999999985E-2</v>
      </c>
      <c r="AD9" s="17">
        <v>-117.47899683966223</v>
      </c>
      <c r="AE9" s="20">
        <v>-15.427439125663263</v>
      </c>
      <c r="AF9" s="18">
        <f t="shared" si="2"/>
        <v>5.9405161656438707</v>
      </c>
      <c r="AG9" s="20" t="s">
        <v>42</v>
      </c>
      <c r="AH9" s="20" t="s">
        <v>42</v>
      </c>
      <c r="AI9" s="58" t="s">
        <v>42</v>
      </c>
      <c r="AJ9" s="146">
        <v>4961.38</v>
      </c>
      <c r="AK9" s="20">
        <v>2047.36</v>
      </c>
      <c r="AL9" s="20">
        <v>11.38</v>
      </c>
      <c r="AM9" s="20">
        <v>17892.25</v>
      </c>
      <c r="AN9" s="20">
        <v>2147.4699999999998</v>
      </c>
      <c r="AO9" s="20">
        <v>6038.19</v>
      </c>
      <c r="AP9" s="20">
        <v>4.75</v>
      </c>
      <c r="AQ9" s="20">
        <v>1.54</v>
      </c>
      <c r="AR9" s="20">
        <v>51.25</v>
      </c>
      <c r="AS9" s="20">
        <v>4.5461431835339212</v>
      </c>
      <c r="AT9" s="20">
        <v>1.19</v>
      </c>
      <c r="AU9" s="20">
        <v>56.33</v>
      </c>
      <c r="AV9" s="147">
        <v>39.880000000000003</v>
      </c>
    </row>
    <row r="10" spans="1:48">
      <c r="A10" s="35"/>
      <c r="B10" s="273">
        <v>7</v>
      </c>
      <c r="C10" s="263">
        <v>5</v>
      </c>
      <c r="D10" s="255">
        <v>1</v>
      </c>
      <c r="E10" s="256" t="s">
        <v>42</v>
      </c>
      <c r="F10" s="20">
        <f t="shared" si="3"/>
        <v>54.691495000000032</v>
      </c>
      <c r="G10" s="18">
        <v>347.84905400000002</v>
      </c>
      <c r="H10" s="263">
        <v>1</v>
      </c>
      <c r="I10" s="180">
        <v>0.39166666666666666</v>
      </c>
      <c r="J10" s="20">
        <v>7.7</v>
      </c>
      <c r="K10" s="20">
        <v>7.7</v>
      </c>
      <c r="L10" s="20">
        <v>101.5</v>
      </c>
      <c r="M10" s="147">
        <v>12.04</v>
      </c>
      <c r="N10" s="146">
        <v>7.8764142857142856</v>
      </c>
      <c r="O10" s="24">
        <v>1.0873857142857126</v>
      </c>
      <c r="P10" s="20">
        <v>8.0214999999999996</v>
      </c>
      <c r="Q10" s="20">
        <v>0.32850000000000001</v>
      </c>
      <c r="R10" s="20">
        <f t="shared" si="0"/>
        <v>-0.14508571428571404</v>
      </c>
      <c r="S10" s="20" t="s">
        <v>42</v>
      </c>
      <c r="T10" s="20" t="s">
        <v>42</v>
      </c>
      <c r="U10" s="147" t="s">
        <v>42</v>
      </c>
      <c r="V10" s="20">
        <v>1.2270233333333334</v>
      </c>
      <c r="W10" s="20">
        <v>0.03</v>
      </c>
      <c r="X10" s="11">
        <v>1.1099999770522118E-2</v>
      </c>
      <c r="Y10" s="11">
        <v>1.107699990272522</v>
      </c>
      <c r="Z10" s="10">
        <v>0.16300000250339508</v>
      </c>
      <c r="AA10" s="20">
        <v>0.9819</v>
      </c>
      <c r="AB10" s="20">
        <v>0.9819</v>
      </c>
      <c r="AC10" s="20">
        <v>6.4649999999999985E-2</v>
      </c>
      <c r="AD10" s="17">
        <v>-118.95535914150669</v>
      </c>
      <c r="AE10" s="20">
        <v>-15.513738754884544</v>
      </c>
      <c r="AF10" s="18">
        <f t="shared" si="2"/>
        <v>5.1545508975696634</v>
      </c>
      <c r="AG10" s="20" t="s">
        <v>42</v>
      </c>
      <c r="AH10" s="20" t="s">
        <v>42</v>
      </c>
      <c r="AI10" s="58" t="s">
        <v>42</v>
      </c>
      <c r="AJ10" s="146">
        <v>2722.88</v>
      </c>
      <c r="AK10" s="20">
        <v>1110.96</v>
      </c>
      <c r="AL10" s="20">
        <v>9.18</v>
      </c>
      <c r="AM10" s="20">
        <v>8934.9699999999993</v>
      </c>
      <c r="AN10" s="20">
        <v>1248.04</v>
      </c>
      <c r="AO10" s="20">
        <v>3250.24</v>
      </c>
      <c r="AP10" s="20">
        <v>2.5299999999999998</v>
      </c>
      <c r="AQ10" s="20">
        <v>2.37</v>
      </c>
      <c r="AR10" s="20">
        <v>24.32</v>
      </c>
      <c r="AS10" s="20">
        <v>2.5222460551514692</v>
      </c>
      <c r="AT10" s="20">
        <v>1.65</v>
      </c>
      <c r="AU10" s="20">
        <v>30.51</v>
      </c>
      <c r="AV10" s="147">
        <v>23.34</v>
      </c>
    </row>
    <row r="11" spans="1:48">
      <c r="A11" s="35"/>
      <c r="B11" s="273">
        <v>8</v>
      </c>
      <c r="C11" s="263">
        <v>1</v>
      </c>
      <c r="D11" s="255">
        <v>1</v>
      </c>
      <c r="E11" s="256" t="s">
        <v>42</v>
      </c>
      <c r="F11" s="20">
        <f t="shared" si="3"/>
        <v>54.849001999999984</v>
      </c>
      <c r="G11" s="18">
        <v>402.69805600000001</v>
      </c>
      <c r="H11" s="263" t="s">
        <v>42</v>
      </c>
      <c r="I11" s="180">
        <v>0.39374999999999999</v>
      </c>
      <c r="J11" s="20">
        <v>8.4</v>
      </c>
      <c r="K11" s="20">
        <v>7.79</v>
      </c>
      <c r="L11" s="20">
        <v>102.6</v>
      </c>
      <c r="M11" s="147">
        <v>12.08</v>
      </c>
      <c r="N11" s="146">
        <v>7.7934142857142854</v>
      </c>
      <c r="O11" s="105">
        <v>0.81238571428571404</v>
      </c>
      <c r="P11" s="20">
        <v>7.7824999999999998</v>
      </c>
      <c r="Q11" s="20">
        <v>0.32850000000000001</v>
      </c>
      <c r="R11" s="20">
        <f t="shared" si="0"/>
        <v>1.0914285714285654E-2</v>
      </c>
      <c r="S11" s="20" t="s">
        <v>42</v>
      </c>
      <c r="T11" s="20" t="s">
        <v>42</v>
      </c>
      <c r="U11" s="147" t="s">
        <v>42</v>
      </c>
      <c r="V11" s="20">
        <v>1.2640233333333333</v>
      </c>
      <c r="W11" s="20">
        <v>0.03</v>
      </c>
      <c r="X11" s="11">
        <v>5.2999998442828655E-3</v>
      </c>
      <c r="Y11" s="11">
        <v>1.1424000263214111</v>
      </c>
      <c r="Z11" s="10">
        <v>0.10409999638795853</v>
      </c>
      <c r="AA11" s="20">
        <v>1.0241</v>
      </c>
      <c r="AB11" s="20">
        <v>1.0241</v>
      </c>
      <c r="AC11" s="20">
        <v>6.7900000000000016E-2</v>
      </c>
      <c r="AD11" s="17">
        <v>-116.67914305560473</v>
      </c>
      <c r="AE11" s="20">
        <v>-14.927642259136094</v>
      </c>
      <c r="AF11" s="18">
        <f t="shared" si="2"/>
        <v>2.7419950174840295</v>
      </c>
      <c r="AG11" s="20" t="s">
        <v>42</v>
      </c>
      <c r="AH11" s="20" t="s">
        <v>42</v>
      </c>
      <c r="AI11" s="58" t="s">
        <v>42</v>
      </c>
      <c r="AJ11" s="146">
        <v>5692.14</v>
      </c>
      <c r="AK11" s="20">
        <v>2178.5</v>
      </c>
      <c r="AL11" s="20">
        <v>12.03</v>
      </c>
      <c r="AM11" s="20">
        <v>20082.810000000001</v>
      </c>
      <c r="AN11" s="20">
        <v>2443.7800000000002</v>
      </c>
      <c r="AO11" s="20">
        <v>6564.32</v>
      </c>
      <c r="AP11" s="20">
        <v>5.8</v>
      </c>
      <c r="AQ11" s="20">
        <v>2.64</v>
      </c>
      <c r="AR11" s="20">
        <v>62.36</v>
      </c>
      <c r="AS11" s="20">
        <v>11.915416100546548</v>
      </c>
      <c r="AT11" s="20">
        <v>1.1599999999999999</v>
      </c>
      <c r="AU11" s="20">
        <v>62.01</v>
      </c>
      <c r="AV11" s="147">
        <v>52.59</v>
      </c>
    </row>
    <row r="12" spans="1:48">
      <c r="A12" s="35"/>
      <c r="B12" s="273">
        <v>9</v>
      </c>
      <c r="C12" s="263">
        <v>12</v>
      </c>
      <c r="D12" s="255">
        <v>1</v>
      </c>
      <c r="E12" s="256" t="s">
        <v>42</v>
      </c>
      <c r="F12" s="20">
        <f t="shared" si="3"/>
        <v>54.691494999999975</v>
      </c>
      <c r="G12" s="18">
        <v>457.38955099999998</v>
      </c>
      <c r="H12" s="263">
        <v>1</v>
      </c>
      <c r="I12" s="180">
        <v>0.39791666666666664</v>
      </c>
      <c r="J12" s="20">
        <v>8.3000000000000007</v>
      </c>
      <c r="K12" s="20">
        <v>7.75</v>
      </c>
      <c r="L12" s="20">
        <v>102</v>
      </c>
      <c r="M12" s="147">
        <v>11.92</v>
      </c>
      <c r="N12" s="146">
        <v>10.78</v>
      </c>
      <c r="O12" s="225">
        <v>0.78588750000000118</v>
      </c>
      <c r="P12" s="20">
        <v>7.6524999999999999</v>
      </c>
      <c r="Q12" s="20">
        <v>4.6000000000001151E-2</v>
      </c>
      <c r="R12" s="20">
        <f t="shared" si="0"/>
        <v>3.1274999999999995</v>
      </c>
      <c r="S12" s="20">
        <v>3.1274999999999995</v>
      </c>
      <c r="T12" s="20">
        <f t="shared" ref="T12:T21" si="4">SQRT(O12^2+Q12^2)</f>
        <v>0.78723259755694308</v>
      </c>
      <c r="U12" s="147" t="s">
        <v>42</v>
      </c>
      <c r="V12" s="20">
        <v>1.2410233333333334</v>
      </c>
      <c r="W12" s="20">
        <v>0.03</v>
      </c>
      <c r="X12" s="11">
        <v>0.1103999987244606</v>
      </c>
      <c r="Y12" s="11">
        <v>1.1593999862670898</v>
      </c>
      <c r="Z12" s="10">
        <v>0.10819999873638153</v>
      </c>
      <c r="AA12" s="20">
        <v>0.95720000000000005</v>
      </c>
      <c r="AB12" s="20">
        <v>0.95720000000000005</v>
      </c>
      <c r="AC12" s="20">
        <v>6.7900000000000016E-2</v>
      </c>
      <c r="AD12" s="17">
        <v>-117.95396487250051</v>
      </c>
      <c r="AE12" s="20">
        <v>-15.357396140266955</v>
      </c>
      <c r="AF12" s="18">
        <f t="shared" si="2"/>
        <v>4.9052042496351334</v>
      </c>
      <c r="AG12" s="20" t="s">
        <v>42</v>
      </c>
      <c r="AH12" s="20" t="s">
        <v>42</v>
      </c>
      <c r="AI12" s="58" t="s">
        <v>42</v>
      </c>
      <c r="AJ12" s="146">
        <v>1119.02</v>
      </c>
      <c r="AK12" s="20">
        <v>415.08</v>
      </c>
      <c r="AL12" s="20">
        <v>7.27</v>
      </c>
      <c r="AM12" s="20">
        <v>3474.06</v>
      </c>
      <c r="AN12" s="20">
        <v>625.22</v>
      </c>
      <c r="AO12" s="20">
        <v>1261.27</v>
      </c>
      <c r="AP12" s="20">
        <v>1.94</v>
      </c>
      <c r="AQ12" s="20">
        <v>2.42</v>
      </c>
      <c r="AR12" s="20">
        <v>15.45</v>
      </c>
      <c r="AS12" s="20" t="s">
        <v>42</v>
      </c>
      <c r="AT12" s="20">
        <v>8.0399999999999991</v>
      </c>
      <c r="AU12" s="20">
        <v>12.02</v>
      </c>
      <c r="AV12" s="147">
        <v>8.69</v>
      </c>
    </row>
    <row r="13" spans="1:48">
      <c r="A13" s="35"/>
      <c r="B13" s="273">
        <v>10</v>
      </c>
      <c r="C13" s="263">
        <v>3</v>
      </c>
      <c r="D13" s="255">
        <v>1</v>
      </c>
      <c r="E13" s="256" t="s">
        <v>42</v>
      </c>
      <c r="F13" s="20">
        <f t="shared" si="3"/>
        <v>50.519251999999994</v>
      </c>
      <c r="G13" s="18">
        <v>507.90880299999998</v>
      </c>
      <c r="H13" s="263" t="s">
        <v>42</v>
      </c>
      <c r="I13" s="180">
        <v>0.40555555555555556</v>
      </c>
      <c r="J13" s="20">
        <v>8.6</v>
      </c>
      <c r="K13" s="20">
        <v>7.79</v>
      </c>
      <c r="L13" s="20">
        <v>102.7</v>
      </c>
      <c r="M13" s="147">
        <v>11.94</v>
      </c>
      <c r="N13" s="146">
        <v>9.6184142857142856</v>
      </c>
      <c r="O13" s="105">
        <v>0.81238571428571404</v>
      </c>
      <c r="P13" s="20">
        <v>7.7195</v>
      </c>
      <c r="Q13" s="20">
        <v>0.32850000000000001</v>
      </c>
      <c r="R13" s="20">
        <f t="shared" si="0"/>
        <v>1.8989142857142856</v>
      </c>
      <c r="S13" s="20">
        <v>1.8989142857142856</v>
      </c>
      <c r="T13" s="20">
        <f t="shared" si="4"/>
        <v>0.87628922096275375</v>
      </c>
      <c r="U13" s="147" t="s">
        <v>42</v>
      </c>
      <c r="V13" s="20">
        <v>1.2450233333333334</v>
      </c>
      <c r="W13" s="20">
        <v>0.03</v>
      </c>
      <c r="X13" s="11">
        <v>1.7000000923871994E-2</v>
      </c>
      <c r="Y13" s="11">
        <v>1.1184999942779541</v>
      </c>
      <c r="Z13" s="10">
        <v>0.10300000011920929</v>
      </c>
      <c r="AA13" s="20">
        <v>0.96970000000000001</v>
      </c>
      <c r="AB13" s="20">
        <v>0.96970000000000001</v>
      </c>
      <c r="AC13" s="20">
        <v>6.4649999999999985E-2</v>
      </c>
      <c r="AD13" s="17">
        <v>-117.41151202481342</v>
      </c>
      <c r="AE13" s="20">
        <v>-14.998885443262754</v>
      </c>
      <c r="AF13" s="18">
        <f t="shared" si="2"/>
        <v>2.5795715212886137</v>
      </c>
      <c r="AG13" s="20" t="s">
        <v>42</v>
      </c>
      <c r="AH13" s="20" t="s">
        <v>42</v>
      </c>
      <c r="AI13" s="58" t="s">
        <v>42</v>
      </c>
      <c r="AJ13" s="146">
        <v>1423.99</v>
      </c>
      <c r="AK13" s="20">
        <v>533.08000000000004</v>
      </c>
      <c r="AL13" s="20">
        <v>4.29</v>
      </c>
      <c r="AM13" s="20">
        <v>5529.05</v>
      </c>
      <c r="AN13" s="20">
        <v>742.58</v>
      </c>
      <c r="AO13" s="20">
        <v>1617.56</v>
      </c>
      <c r="AP13" s="20">
        <v>1.52</v>
      </c>
      <c r="AQ13" s="20">
        <v>2.92</v>
      </c>
      <c r="AR13" s="20">
        <v>19.09</v>
      </c>
      <c r="AS13" s="20">
        <v>2.8494106263017542</v>
      </c>
      <c r="AT13" s="20">
        <v>1.26</v>
      </c>
      <c r="AU13" s="20">
        <v>15.12</v>
      </c>
      <c r="AV13" s="147">
        <v>12.18</v>
      </c>
    </row>
    <row r="14" spans="1:48">
      <c r="A14" s="35"/>
      <c r="B14" s="273">
        <v>11</v>
      </c>
      <c r="C14" s="263">
        <v>16</v>
      </c>
      <c r="D14" s="255">
        <v>1</v>
      </c>
      <c r="E14" s="256" t="s">
        <v>42</v>
      </c>
      <c r="F14" s="20">
        <f t="shared" si="3"/>
        <v>75.005897000000061</v>
      </c>
      <c r="G14" s="18">
        <v>582.91470000000004</v>
      </c>
      <c r="H14" s="263">
        <v>1</v>
      </c>
      <c r="I14" s="180">
        <v>0.40833333333333333</v>
      </c>
      <c r="J14" s="20">
        <v>8.9</v>
      </c>
      <c r="K14" s="20">
        <v>7.79</v>
      </c>
      <c r="L14" s="20">
        <v>102.9</v>
      </c>
      <c r="M14" s="147">
        <v>11.9</v>
      </c>
      <c r="N14" s="146">
        <v>8.9362833333333338</v>
      </c>
      <c r="O14" s="225">
        <v>0.78588750000000118</v>
      </c>
      <c r="P14" s="20">
        <v>7.8594999999999997</v>
      </c>
      <c r="Q14" s="20">
        <v>4.6000000000001151E-2</v>
      </c>
      <c r="R14" s="20">
        <f t="shared" si="0"/>
        <v>1.0767833333333341</v>
      </c>
      <c r="S14" s="20">
        <v>1.0767833333333341</v>
      </c>
      <c r="T14" s="20">
        <f t="shared" si="4"/>
        <v>0.78723259755694308</v>
      </c>
      <c r="U14" s="147" t="s">
        <v>42</v>
      </c>
      <c r="V14" s="20">
        <v>1.2410233333333334</v>
      </c>
      <c r="W14" s="20">
        <v>0.03</v>
      </c>
      <c r="X14" s="11">
        <v>3.6200001835823059E-2</v>
      </c>
      <c r="Y14" s="11">
        <v>0.32240000367164612</v>
      </c>
      <c r="Z14" s="10">
        <v>0.10729999840259552</v>
      </c>
      <c r="AA14" s="20">
        <v>0.2797</v>
      </c>
      <c r="AB14" s="20" t="s">
        <v>42</v>
      </c>
      <c r="AC14" s="20">
        <v>6.3350000000000017E-2</v>
      </c>
      <c r="AD14" s="17">
        <v>-117.38901218330759</v>
      </c>
      <c r="AE14" s="20">
        <v>-15.120178960139775</v>
      </c>
      <c r="AF14" s="18">
        <f t="shared" si="2"/>
        <v>3.5724194978106141</v>
      </c>
      <c r="AG14" s="20" t="s">
        <v>42</v>
      </c>
      <c r="AH14" s="20" t="s">
        <v>42</v>
      </c>
      <c r="AI14" s="58" t="s">
        <v>42</v>
      </c>
      <c r="AJ14" s="146">
        <v>1280.1400000000001</v>
      </c>
      <c r="AK14" s="20">
        <v>701.16</v>
      </c>
      <c r="AL14" s="20">
        <v>26.17</v>
      </c>
      <c r="AM14" s="20">
        <v>14192.19</v>
      </c>
      <c r="AN14" s="20">
        <v>627.54</v>
      </c>
      <c r="AO14" s="20">
        <v>2665.22</v>
      </c>
      <c r="AP14" s="20">
        <v>4</v>
      </c>
      <c r="AQ14" s="20">
        <v>4.92</v>
      </c>
      <c r="AR14" s="20">
        <v>36.75</v>
      </c>
      <c r="AS14" s="20">
        <v>1.9245557890853437</v>
      </c>
      <c r="AT14" s="20">
        <v>0.12</v>
      </c>
      <c r="AU14" s="20">
        <v>24.63</v>
      </c>
      <c r="AV14" s="147">
        <v>26.15</v>
      </c>
    </row>
    <row r="15" spans="1:48">
      <c r="A15" s="35"/>
      <c r="B15" s="273">
        <v>12</v>
      </c>
      <c r="C15" s="263">
        <v>7</v>
      </c>
      <c r="D15" s="255">
        <v>1</v>
      </c>
      <c r="E15" s="256" t="s">
        <v>42</v>
      </c>
      <c r="F15" s="20">
        <f t="shared" si="3"/>
        <v>24.49917199999993</v>
      </c>
      <c r="G15" s="18">
        <v>607.41387199999997</v>
      </c>
      <c r="H15" s="263" t="s">
        <v>42</v>
      </c>
      <c r="I15" s="180">
        <v>0.41249999999999998</v>
      </c>
      <c r="J15" s="20">
        <v>9.1999999999999993</v>
      </c>
      <c r="K15" s="20">
        <v>7.75</v>
      </c>
      <c r="L15" s="20">
        <v>101.9</v>
      </c>
      <c r="M15" s="147">
        <v>11.71</v>
      </c>
      <c r="N15" s="146">
        <v>8.6604142857142872</v>
      </c>
      <c r="O15" s="24">
        <v>1.0873857142857126</v>
      </c>
      <c r="P15" s="20">
        <v>7.5815000000000001</v>
      </c>
      <c r="Q15" s="20">
        <v>0.32850000000000001</v>
      </c>
      <c r="R15" s="20">
        <f t="shared" si="0"/>
        <v>1.078914285714287</v>
      </c>
      <c r="S15" s="20">
        <v>1.078914285714287</v>
      </c>
      <c r="T15" s="20">
        <f t="shared" si="4"/>
        <v>1.1359225068782859</v>
      </c>
      <c r="U15" s="147" t="s">
        <v>42</v>
      </c>
      <c r="V15" s="20">
        <v>1.2670233333333334</v>
      </c>
      <c r="W15" s="20">
        <v>0.03</v>
      </c>
      <c r="X15" s="11" t="s">
        <v>42</v>
      </c>
      <c r="Y15" s="11">
        <v>1.1593999862670898</v>
      </c>
      <c r="Z15" s="10">
        <v>0.10180000215768814</v>
      </c>
      <c r="AA15" s="20">
        <v>0.95109999999999995</v>
      </c>
      <c r="AB15" s="20">
        <v>0.95109999999999995</v>
      </c>
      <c r="AC15" s="20">
        <v>6.7900000000000016E-2</v>
      </c>
      <c r="AD15" s="17">
        <v>-118.34901357527592</v>
      </c>
      <c r="AE15" s="20">
        <v>-15.438955651337531</v>
      </c>
      <c r="AF15" s="18">
        <f t="shared" si="2"/>
        <v>5.1626316354243329</v>
      </c>
      <c r="AG15" s="20" t="s">
        <v>42</v>
      </c>
      <c r="AH15" s="20" t="s">
        <v>42</v>
      </c>
      <c r="AI15" s="58" t="s">
        <v>42</v>
      </c>
      <c r="AJ15" s="146">
        <v>5570.88</v>
      </c>
      <c r="AK15" s="20">
        <v>2133</v>
      </c>
      <c r="AL15" s="20">
        <v>5.36</v>
      </c>
      <c r="AM15" s="20">
        <v>19620.25</v>
      </c>
      <c r="AN15" s="20">
        <v>2540.52</v>
      </c>
      <c r="AO15" s="20">
        <v>6492.47</v>
      </c>
      <c r="AP15" s="20">
        <v>5.34</v>
      </c>
      <c r="AQ15" s="20">
        <v>3.31</v>
      </c>
      <c r="AR15" s="20">
        <v>41.28</v>
      </c>
      <c r="AS15" s="20">
        <v>5.4152774144675417</v>
      </c>
      <c r="AT15" s="20">
        <v>1.1599999999999999</v>
      </c>
      <c r="AU15" s="20">
        <v>60.79</v>
      </c>
      <c r="AV15" s="147">
        <v>42.66</v>
      </c>
    </row>
    <row r="16" spans="1:48">
      <c r="A16" s="35"/>
      <c r="B16" s="273">
        <v>13</v>
      </c>
      <c r="C16" s="263">
        <v>9</v>
      </c>
      <c r="D16" s="255">
        <v>1</v>
      </c>
      <c r="E16" s="256" t="s">
        <v>42</v>
      </c>
      <c r="F16" s="20">
        <f t="shared" si="3"/>
        <v>44.015242000000057</v>
      </c>
      <c r="G16" s="18">
        <v>651.42911400000003</v>
      </c>
      <c r="H16" s="263">
        <v>1</v>
      </c>
      <c r="I16" s="180">
        <v>0.41458333333333336</v>
      </c>
      <c r="J16" s="20">
        <v>9.3000000000000007</v>
      </c>
      <c r="K16" s="20">
        <v>7.73</v>
      </c>
      <c r="L16" s="20">
        <v>101.6</v>
      </c>
      <c r="M16" s="147">
        <v>11.65</v>
      </c>
      <c r="N16" s="146">
        <v>8.8014142857142872</v>
      </c>
      <c r="O16" s="24">
        <v>1.0873857142857126</v>
      </c>
      <c r="P16" s="20">
        <v>7.6444999999999999</v>
      </c>
      <c r="Q16" s="20">
        <v>0.32850000000000001</v>
      </c>
      <c r="R16" s="20">
        <f t="shared" si="0"/>
        <v>1.1569142857142873</v>
      </c>
      <c r="S16" s="20">
        <v>1.1569142857142873</v>
      </c>
      <c r="T16" s="20">
        <f t="shared" si="4"/>
        <v>1.1359225068782859</v>
      </c>
      <c r="U16" s="147" t="s">
        <v>42</v>
      </c>
      <c r="V16" s="20">
        <v>1.2670233333333334</v>
      </c>
      <c r="W16" s="20">
        <v>0.03</v>
      </c>
      <c r="X16" s="11">
        <v>2.4299999698996544E-2</v>
      </c>
      <c r="Y16" s="11">
        <v>1.1008000373840332</v>
      </c>
      <c r="Z16" s="10">
        <v>8.2199998199939728E-2</v>
      </c>
      <c r="AA16" s="20">
        <v>0.99650000000000005</v>
      </c>
      <c r="AB16" s="20">
        <v>0.99650000000000005</v>
      </c>
      <c r="AC16" s="20">
        <v>6.7900000000000016E-2</v>
      </c>
      <c r="AD16" s="17">
        <v>-118.25543232723375</v>
      </c>
      <c r="AE16" s="20">
        <v>-15.45139790705738</v>
      </c>
      <c r="AF16" s="18">
        <f t="shared" si="2"/>
        <v>5.3557509292252945</v>
      </c>
      <c r="AG16" s="20" t="s">
        <v>42</v>
      </c>
      <c r="AH16" s="20" t="s">
        <v>42</v>
      </c>
      <c r="AI16" s="58" t="s">
        <v>42</v>
      </c>
      <c r="AJ16" s="146">
        <v>5178.84</v>
      </c>
      <c r="AK16" s="20">
        <v>1934.88</v>
      </c>
      <c r="AL16" s="20">
        <v>17.43</v>
      </c>
      <c r="AM16" s="20">
        <v>15024.06</v>
      </c>
      <c r="AN16" s="20">
        <v>2435.56</v>
      </c>
      <c r="AO16" s="20">
        <v>5035.83</v>
      </c>
      <c r="AP16" s="20">
        <v>4.01</v>
      </c>
      <c r="AQ16" s="20">
        <v>3.88</v>
      </c>
      <c r="AR16" s="20">
        <v>55.9</v>
      </c>
      <c r="AS16" s="20">
        <v>2.7298184181374623</v>
      </c>
      <c r="AT16" s="20">
        <v>2.2599999999999998</v>
      </c>
      <c r="AU16" s="20">
        <v>48.67</v>
      </c>
      <c r="AV16" s="147">
        <v>40.26</v>
      </c>
    </row>
    <row r="17" spans="1:48">
      <c r="A17" s="35"/>
      <c r="B17" s="273">
        <v>14</v>
      </c>
      <c r="C17" s="263">
        <v>6</v>
      </c>
      <c r="D17" s="255">
        <v>1</v>
      </c>
      <c r="E17" s="256" t="s">
        <v>42</v>
      </c>
      <c r="F17" s="20">
        <f t="shared" si="3"/>
        <v>20.041799999999967</v>
      </c>
      <c r="G17" s="18">
        <v>671.47091399999999</v>
      </c>
      <c r="H17" s="263" t="s">
        <v>42</v>
      </c>
      <c r="I17" s="180">
        <v>0.41875000000000001</v>
      </c>
      <c r="J17" s="20">
        <v>9.6</v>
      </c>
      <c r="K17" s="20">
        <v>7.71</v>
      </c>
      <c r="L17" s="20">
        <v>102.2</v>
      </c>
      <c r="M17" s="147">
        <v>11.63</v>
      </c>
      <c r="N17" s="146">
        <v>10.250283333333334</v>
      </c>
      <c r="O17" s="24">
        <v>1.0873857142857126</v>
      </c>
      <c r="P17" s="20">
        <v>7.5594999999999999</v>
      </c>
      <c r="Q17" s="20">
        <v>0.32850000000000001</v>
      </c>
      <c r="R17" s="20">
        <f t="shared" si="0"/>
        <v>2.690783333333334</v>
      </c>
      <c r="S17" s="20">
        <v>2.690783333333334</v>
      </c>
      <c r="T17" s="20">
        <f t="shared" si="4"/>
        <v>1.1359225068782859</v>
      </c>
      <c r="U17" s="147" t="s">
        <v>42</v>
      </c>
      <c r="V17" s="20">
        <v>1.2430233333333334</v>
      </c>
      <c r="W17" s="20">
        <v>0.03</v>
      </c>
      <c r="X17" s="11">
        <v>-1.39999995008111E-3</v>
      </c>
      <c r="Y17" s="11">
        <v>1.1144000291824341</v>
      </c>
      <c r="Z17" s="10">
        <v>9.8399996757507324E-2</v>
      </c>
      <c r="AA17" s="20">
        <v>0.9738</v>
      </c>
      <c r="AB17" s="20">
        <v>0.9738</v>
      </c>
      <c r="AC17" s="20">
        <v>6.7900000000000016E-2</v>
      </c>
      <c r="AD17" s="17">
        <v>-118.89644918658637</v>
      </c>
      <c r="AE17" s="20">
        <v>-15.421124921703793</v>
      </c>
      <c r="AF17" s="18">
        <f t="shared" si="2"/>
        <v>4.4725501870439786</v>
      </c>
      <c r="AG17" s="20" t="s">
        <v>42</v>
      </c>
      <c r="AH17" s="20" t="s">
        <v>42</v>
      </c>
      <c r="AI17" s="58" t="s">
        <v>42</v>
      </c>
      <c r="AJ17" s="146">
        <v>5380.33</v>
      </c>
      <c r="AK17" s="20">
        <v>1975.17</v>
      </c>
      <c r="AL17" s="20">
        <v>19.670000000000002</v>
      </c>
      <c r="AM17" s="20">
        <v>14453.98</v>
      </c>
      <c r="AN17" s="20">
        <v>2496.64</v>
      </c>
      <c r="AO17" s="20">
        <v>5773.84</v>
      </c>
      <c r="AP17" s="20">
        <v>3.84</v>
      </c>
      <c r="AQ17" s="20">
        <v>4.66</v>
      </c>
      <c r="AR17" s="20">
        <v>50.37</v>
      </c>
      <c r="AS17" s="20">
        <v>5.0830489811784947</v>
      </c>
      <c r="AT17" s="20">
        <v>1.29</v>
      </c>
      <c r="AU17" s="20">
        <v>55.35</v>
      </c>
      <c r="AV17" s="147">
        <v>41.39</v>
      </c>
    </row>
    <row r="18" spans="1:48">
      <c r="A18" s="35"/>
      <c r="B18" s="273">
        <v>15</v>
      </c>
      <c r="C18" s="263">
        <v>8</v>
      </c>
      <c r="D18" s="255">
        <v>1</v>
      </c>
      <c r="E18" s="256" t="s">
        <v>42</v>
      </c>
      <c r="F18" s="20">
        <f t="shared" si="3"/>
        <v>42.673393000000033</v>
      </c>
      <c r="G18" s="18">
        <v>714.14430700000003</v>
      </c>
      <c r="H18" s="263">
        <v>1</v>
      </c>
      <c r="I18" s="180">
        <v>0.42083333333333334</v>
      </c>
      <c r="J18" s="20">
        <v>9.6999999999999993</v>
      </c>
      <c r="K18" s="20">
        <v>7.66</v>
      </c>
      <c r="L18" s="20">
        <v>101.7</v>
      </c>
      <c r="M18" s="147">
        <v>11.52</v>
      </c>
      <c r="N18" s="146">
        <v>9.1924142857142872</v>
      </c>
      <c r="O18" s="24">
        <v>1.0873857142857126</v>
      </c>
      <c r="P18" s="20">
        <v>7.4814999999999996</v>
      </c>
      <c r="Q18" s="20">
        <v>0.32850000000000001</v>
      </c>
      <c r="R18" s="20">
        <f t="shared" si="0"/>
        <v>1.7109142857142876</v>
      </c>
      <c r="S18" s="20">
        <v>1.7109142857142876</v>
      </c>
      <c r="T18" s="20">
        <f t="shared" si="4"/>
        <v>1.1359225068782859</v>
      </c>
      <c r="U18" s="147" t="s">
        <v>42</v>
      </c>
      <c r="V18" s="20">
        <v>1.2210233333333333</v>
      </c>
      <c r="W18" s="20">
        <v>0.03</v>
      </c>
      <c r="X18" s="11">
        <v>1.1800000444054604E-2</v>
      </c>
      <c r="Y18" s="11">
        <v>0.19239999353885651</v>
      </c>
      <c r="Z18" s="10">
        <v>3.5500001162290573E-2</v>
      </c>
      <c r="AA18" s="20">
        <v>0.1971</v>
      </c>
      <c r="AB18" s="20" t="s">
        <v>42</v>
      </c>
      <c r="AC18" s="20">
        <v>6.7900000000000016E-2</v>
      </c>
      <c r="AD18" s="17">
        <v>-118.34441180286971</v>
      </c>
      <c r="AE18" s="20">
        <v>-15.37737326700576</v>
      </c>
      <c r="AF18" s="18">
        <f t="shared" si="2"/>
        <v>4.6745743331763663</v>
      </c>
      <c r="AG18" s="20" t="s">
        <v>42</v>
      </c>
      <c r="AH18" s="20" t="s">
        <v>42</v>
      </c>
      <c r="AI18" s="58" t="s">
        <v>42</v>
      </c>
      <c r="AJ18" s="146">
        <v>575.95000000000005</v>
      </c>
      <c r="AK18" s="20">
        <v>311.97000000000003</v>
      </c>
      <c r="AL18" s="20">
        <v>12.53</v>
      </c>
      <c r="AM18" s="20">
        <v>3103.56</v>
      </c>
      <c r="AN18" s="20">
        <v>294.17</v>
      </c>
      <c r="AO18" s="20">
        <v>1009.83</v>
      </c>
      <c r="AP18" s="20" t="s">
        <v>42</v>
      </c>
      <c r="AQ18" s="20">
        <v>1.2</v>
      </c>
      <c r="AR18" s="20">
        <v>16.559999999999999</v>
      </c>
      <c r="AS18" s="20">
        <v>2.1467564294319925</v>
      </c>
      <c r="AT18" s="20">
        <v>2.0699999999999998</v>
      </c>
      <c r="AU18" s="20">
        <v>9.51</v>
      </c>
      <c r="AV18" s="147">
        <v>9.64</v>
      </c>
    </row>
    <row r="19" spans="1:48">
      <c r="A19" s="35" t="s">
        <v>55</v>
      </c>
      <c r="B19" s="273">
        <v>16</v>
      </c>
      <c r="C19" s="263">
        <v>13</v>
      </c>
      <c r="D19" s="255">
        <v>1</v>
      </c>
      <c r="E19" s="256" t="s">
        <v>42</v>
      </c>
      <c r="F19" s="20">
        <f t="shared" si="3"/>
        <v>45.793168999999921</v>
      </c>
      <c r="G19" s="18">
        <v>759.93747599999995</v>
      </c>
      <c r="H19" s="263" t="s">
        <v>42</v>
      </c>
      <c r="I19" s="180">
        <v>0.42291666666666666</v>
      </c>
      <c r="J19" s="20">
        <v>10.1</v>
      </c>
      <c r="K19" s="20">
        <v>7.64</v>
      </c>
      <c r="L19" s="20">
        <v>101.5</v>
      </c>
      <c r="M19" s="147">
        <v>11.43</v>
      </c>
      <c r="N19" s="146">
        <v>11.42</v>
      </c>
      <c r="O19" s="225">
        <v>0.78588750000000118</v>
      </c>
      <c r="P19" s="20">
        <v>7.4785000000000004</v>
      </c>
      <c r="Q19" s="20">
        <v>4.6000000000001151E-2</v>
      </c>
      <c r="R19" s="20">
        <f t="shared" si="0"/>
        <v>3.9414999999999996</v>
      </c>
      <c r="S19" s="20">
        <v>3.9414999999999996</v>
      </c>
      <c r="T19" s="20">
        <f t="shared" si="4"/>
        <v>0.78723259755694308</v>
      </c>
      <c r="U19" s="147" t="s">
        <v>42</v>
      </c>
      <c r="V19" s="20">
        <v>1.2580233333333333</v>
      </c>
      <c r="W19" s="20">
        <v>0.03</v>
      </c>
      <c r="X19" s="11">
        <v>7.3000001721084118E-3</v>
      </c>
      <c r="Y19" s="11">
        <v>1.0842000246047974</v>
      </c>
      <c r="Z19" s="10">
        <v>0.10689999908208847</v>
      </c>
      <c r="AA19" s="20">
        <v>1.2941</v>
      </c>
      <c r="AB19" s="20">
        <v>1.2941</v>
      </c>
      <c r="AC19" s="20">
        <v>6.4649999999999985E-2</v>
      </c>
      <c r="AD19" s="17">
        <v>-117.35557992085303</v>
      </c>
      <c r="AE19" s="20">
        <v>-15.187117979476119</v>
      </c>
      <c r="AF19" s="18">
        <f t="shared" si="2"/>
        <v>4.1413639149559174</v>
      </c>
      <c r="AG19" s="20" t="s">
        <v>42</v>
      </c>
      <c r="AH19" s="20" t="s">
        <v>42</v>
      </c>
      <c r="AI19" s="58" t="s">
        <v>42</v>
      </c>
      <c r="AJ19" s="146">
        <v>882.08</v>
      </c>
      <c r="AK19" s="20">
        <v>261.82</v>
      </c>
      <c r="AL19" s="20">
        <v>3.9</v>
      </c>
      <c r="AM19" s="20">
        <v>2925.81</v>
      </c>
      <c r="AN19" s="20">
        <v>510.12</v>
      </c>
      <c r="AO19" s="20">
        <v>812.77</v>
      </c>
      <c r="AP19" s="20">
        <v>1.1000000000000001</v>
      </c>
      <c r="AQ19" s="20">
        <v>0.61</v>
      </c>
      <c r="AR19" s="20">
        <v>14.29</v>
      </c>
      <c r="AS19" s="20">
        <v>2.5302543979549479</v>
      </c>
      <c r="AT19" s="20">
        <v>4.66</v>
      </c>
      <c r="AU19" s="20">
        <v>7.9</v>
      </c>
      <c r="AV19" s="147">
        <v>27.39</v>
      </c>
    </row>
    <row r="20" spans="1:48">
      <c r="A20" s="35"/>
      <c r="B20" s="273">
        <v>17</v>
      </c>
      <c r="C20" s="263">
        <v>2</v>
      </c>
      <c r="D20" s="255">
        <v>1</v>
      </c>
      <c r="E20" s="256" t="s">
        <v>42</v>
      </c>
      <c r="F20" s="20">
        <f t="shared" si="3"/>
        <v>47.157211000000075</v>
      </c>
      <c r="G20" s="18">
        <v>807.09468700000002</v>
      </c>
      <c r="H20" s="263">
        <v>1</v>
      </c>
      <c r="I20" s="180">
        <v>0.42708333333333331</v>
      </c>
      <c r="J20" s="20">
        <v>10.199999999999999</v>
      </c>
      <c r="K20" s="20">
        <v>7.73</v>
      </c>
      <c r="L20" s="20">
        <v>100.4</v>
      </c>
      <c r="M20" s="147">
        <v>11.24</v>
      </c>
      <c r="N20" s="146">
        <v>8.9074142857142871</v>
      </c>
      <c r="O20" s="105">
        <v>0.81238571428571404</v>
      </c>
      <c r="P20" s="20">
        <v>7.1574999999999998</v>
      </c>
      <c r="Q20" s="20">
        <v>0.32850000000000001</v>
      </c>
      <c r="R20" s="20">
        <f t="shared" si="0"/>
        <v>1.7499142857142873</v>
      </c>
      <c r="S20" s="20">
        <v>1.7499142857142873</v>
      </c>
      <c r="T20" s="20">
        <f t="shared" si="4"/>
        <v>0.87628922096275375</v>
      </c>
      <c r="U20" s="147" t="s">
        <v>42</v>
      </c>
      <c r="V20" s="20">
        <v>1.2350233333333334</v>
      </c>
      <c r="W20" s="20">
        <v>0.03</v>
      </c>
      <c r="X20" s="11">
        <v>1.0999999940395355E-3</v>
      </c>
      <c r="Y20" s="11">
        <v>1.0952999591827393</v>
      </c>
      <c r="Z20" s="10">
        <v>0.12160000205039978</v>
      </c>
      <c r="AA20" s="20">
        <v>0.92769999999999997</v>
      </c>
      <c r="AB20" s="20">
        <v>0.92769999999999997</v>
      </c>
      <c r="AC20" s="20">
        <v>6.4649999999999985E-2</v>
      </c>
      <c r="AD20" s="17">
        <v>-117.94176648720951</v>
      </c>
      <c r="AE20" s="20">
        <v>-14.99995955845716</v>
      </c>
      <c r="AF20" s="18">
        <f t="shared" si="2"/>
        <v>2.057909980447775</v>
      </c>
      <c r="AG20" s="20" t="s">
        <v>42</v>
      </c>
      <c r="AH20" s="20" t="s">
        <v>42</v>
      </c>
      <c r="AI20" s="58" t="s">
        <v>42</v>
      </c>
      <c r="AJ20" s="146">
        <v>5145.3999999999996</v>
      </c>
      <c r="AK20" s="20">
        <v>1818.44</v>
      </c>
      <c r="AL20" s="20">
        <v>21.72</v>
      </c>
      <c r="AM20" s="20">
        <v>16659.169999999998</v>
      </c>
      <c r="AN20" s="20">
        <v>2454.41</v>
      </c>
      <c r="AO20" s="20">
        <v>5607.37</v>
      </c>
      <c r="AP20" s="20">
        <v>4.72</v>
      </c>
      <c r="AQ20" s="20">
        <v>3.28</v>
      </c>
      <c r="AR20" s="20">
        <v>50.25</v>
      </c>
      <c r="AS20" s="20">
        <v>8.5081555812800129</v>
      </c>
      <c r="AT20" s="20">
        <v>2.09</v>
      </c>
      <c r="AU20" s="20">
        <v>52.93</v>
      </c>
      <c r="AV20" s="147">
        <v>38.99</v>
      </c>
    </row>
    <row r="21" spans="1:48">
      <c r="A21" s="35"/>
      <c r="B21" s="273">
        <v>18</v>
      </c>
      <c r="C21" s="263">
        <v>4</v>
      </c>
      <c r="D21" s="255">
        <v>1</v>
      </c>
      <c r="E21" s="256" t="s">
        <v>42</v>
      </c>
      <c r="F21" s="20">
        <f t="shared" si="3"/>
        <v>58.31439899999998</v>
      </c>
      <c r="G21" s="18">
        <v>865.409086</v>
      </c>
      <c r="H21" s="263" t="s">
        <v>42</v>
      </c>
      <c r="I21" s="180">
        <v>0.43055555555555558</v>
      </c>
      <c r="J21" s="20">
        <v>10.8</v>
      </c>
      <c r="K21" s="20">
        <v>7.78</v>
      </c>
      <c r="L21" s="20">
        <v>102.1</v>
      </c>
      <c r="M21" s="147">
        <v>11.27</v>
      </c>
      <c r="N21" s="146">
        <v>10.020283333333333</v>
      </c>
      <c r="O21" s="105">
        <v>0.81238571428571404</v>
      </c>
      <c r="P21" s="20">
        <v>7.0925000000000002</v>
      </c>
      <c r="Q21" s="20">
        <v>0.32850000000000001</v>
      </c>
      <c r="R21" s="20">
        <f t="shared" si="0"/>
        <v>2.9277833333333332</v>
      </c>
      <c r="S21" s="20">
        <v>2.9277833333333332</v>
      </c>
      <c r="T21" s="20">
        <f t="shared" si="4"/>
        <v>0.87628922096275375</v>
      </c>
      <c r="U21" s="147" t="s">
        <v>42</v>
      </c>
      <c r="V21" s="20">
        <v>1.2220233333333332</v>
      </c>
      <c r="W21" s="20">
        <v>0.03</v>
      </c>
      <c r="X21" s="11">
        <v>9.4999996945261955E-3</v>
      </c>
      <c r="Y21" s="11">
        <v>1.1160000562667847</v>
      </c>
      <c r="Z21" s="10">
        <v>9.7099997103214264E-2</v>
      </c>
      <c r="AA21" s="20">
        <v>0.93989999999999996</v>
      </c>
      <c r="AB21" s="20">
        <v>0.93989999999999996</v>
      </c>
      <c r="AC21" s="20">
        <v>6.7900000000000016E-2</v>
      </c>
      <c r="AD21" s="17">
        <v>-117.70613242084495</v>
      </c>
      <c r="AE21" s="20">
        <v>-15.236626452260683</v>
      </c>
      <c r="AF21" s="18">
        <f t="shared" si="2"/>
        <v>4.1868791972405148</v>
      </c>
      <c r="AG21" s="20" t="s">
        <v>42</v>
      </c>
      <c r="AH21" s="20" t="s">
        <v>42</v>
      </c>
      <c r="AI21" s="58" t="s">
        <v>42</v>
      </c>
      <c r="AJ21" s="146">
        <v>4863.93</v>
      </c>
      <c r="AK21" s="20">
        <v>1677.3</v>
      </c>
      <c r="AL21" s="20">
        <v>13.24</v>
      </c>
      <c r="AM21" s="20">
        <v>19397.560000000001</v>
      </c>
      <c r="AN21" s="20">
        <v>2387.4899999999998</v>
      </c>
      <c r="AO21" s="20">
        <v>5308.71</v>
      </c>
      <c r="AP21" s="20">
        <v>5.37</v>
      </c>
      <c r="AQ21" s="20">
        <v>5.82</v>
      </c>
      <c r="AR21" s="20">
        <v>36.93</v>
      </c>
      <c r="AS21" s="20">
        <v>4.8671244147639623</v>
      </c>
      <c r="AT21" s="20">
        <v>1.8</v>
      </c>
      <c r="AU21" s="20">
        <v>49.21</v>
      </c>
      <c r="AV21" s="147">
        <v>41.13</v>
      </c>
    </row>
    <row r="22" spans="1:48">
      <c r="A22" s="35"/>
      <c r="B22" s="273">
        <v>19</v>
      </c>
      <c r="C22" s="263">
        <v>27</v>
      </c>
      <c r="D22" s="255">
        <v>1</v>
      </c>
      <c r="E22" s="256" t="s">
        <v>42</v>
      </c>
      <c r="F22" s="20">
        <f t="shared" si="3"/>
        <v>52.889979000000039</v>
      </c>
      <c r="G22" s="18">
        <v>918.29906500000004</v>
      </c>
      <c r="H22" s="263">
        <v>1</v>
      </c>
      <c r="I22" s="180">
        <v>0.43402777777777779</v>
      </c>
      <c r="J22" s="20">
        <v>11.2</v>
      </c>
      <c r="K22" s="20">
        <v>7.71</v>
      </c>
      <c r="L22" s="20">
        <v>102.8</v>
      </c>
      <c r="M22" s="147">
        <v>11.27</v>
      </c>
      <c r="N22" s="146" t="s">
        <v>42</v>
      </c>
      <c r="O22" s="24" t="s">
        <v>42</v>
      </c>
      <c r="P22" s="20">
        <v>7.6863000000000001</v>
      </c>
      <c r="Q22" s="20">
        <v>0.60049999999999937</v>
      </c>
      <c r="R22" s="20" t="s">
        <v>42</v>
      </c>
      <c r="S22" s="20" t="s">
        <v>42</v>
      </c>
      <c r="T22" s="20" t="s">
        <v>42</v>
      </c>
      <c r="U22" s="147" t="s">
        <v>42</v>
      </c>
      <c r="V22" s="20">
        <v>1.2239799999999998</v>
      </c>
      <c r="W22" s="20">
        <v>2.0146999999999901E-2</v>
      </c>
      <c r="X22" s="11">
        <v>-9.100000374019146E-3</v>
      </c>
      <c r="Y22" s="11">
        <v>1.1095999479293823</v>
      </c>
      <c r="Z22" s="10">
        <v>8.2299999892711639E-2</v>
      </c>
      <c r="AA22" s="20">
        <v>0.9415</v>
      </c>
      <c r="AB22" s="20">
        <v>0.9415</v>
      </c>
      <c r="AC22" s="20">
        <v>6.3350000000000017E-2</v>
      </c>
      <c r="AD22" s="17">
        <v>-119.57513324216134</v>
      </c>
      <c r="AE22" s="20">
        <v>-15.811153069129363</v>
      </c>
      <c r="AF22" s="18">
        <f t="shared" si="2"/>
        <v>6.9140913108735589</v>
      </c>
      <c r="AG22" s="48">
        <v>1.5780000000000001</v>
      </c>
      <c r="AH22" s="48">
        <v>0.12617999999999999</v>
      </c>
      <c r="AI22" s="58">
        <f t="shared" ref="AI22:AI30" si="5">AH22*2.303*100</f>
        <v>29.059253999999996</v>
      </c>
      <c r="AJ22" s="146">
        <v>5166.47</v>
      </c>
      <c r="AK22" s="20">
        <v>1955.36</v>
      </c>
      <c r="AL22" s="20">
        <v>8.93</v>
      </c>
      <c r="AM22" s="20">
        <v>21543.79</v>
      </c>
      <c r="AN22" s="20">
        <v>2767.65</v>
      </c>
      <c r="AO22" s="20">
        <v>6141.11</v>
      </c>
      <c r="AP22" s="20">
        <v>6.18</v>
      </c>
      <c r="AQ22" s="20">
        <v>3.17</v>
      </c>
      <c r="AR22" s="20">
        <v>45.66</v>
      </c>
      <c r="AS22" s="20">
        <v>3.479909078089479</v>
      </c>
      <c r="AT22" s="20">
        <v>4.01</v>
      </c>
      <c r="AU22" s="20">
        <v>57.29</v>
      </c>
      <c r="AV22" s="147">
        <v>45.26</v>
      </c>
    </row>
    <row r="23" spans="1:48">
      <c r="A23" s="35"/>
      <c r="B23" s="273">
        <v>20</v>
      </c>
      <c r="C23" s="263">
        <v>21</v>
      </c>
      <c r="D23" s="255">
        <v>1</v>
      </c>
      <c r="E23" s="256" t="s">
        <v>42</v>
      </c>
      <c r="F23" s="20">
        <f t="shared" si="3"/>
        <v>52.751143999999954</v>
      </c>
      <c r="G23" s="18">
        <v>971.050209</v>
      </c>
      <c r="H23" s="263" t="s">
        <v>42</v>
      </c>
      <c r="I23" s="180">
        <v>0.43611111111111112</v>
      </c>
      <c r="J23" s="20">
        <v>11.1</v>
      </c>
      <c r="K23" s="20">
        <v>7.67</v>
      </c>
      <c r="L23" s="20">
        <v>101.4</v>
      </c>
      <c r="M23" s="147">
        <v>11.12</v>
      </c>
      <c r="N23" s="146">
        <v>10.29</v>
      </c>
      <c r="O23" s="24">
        <v>-1.2755916666666671</v>
      </c>
      <c r="P23" s="20">
        <v>6.6268000000000002</v>
      </c>
      <c r="Q23" s="20">
        <v>3.4000000000000696E-2</v>
      </c>
      <c r="R23" s="20">
        <f>N23-P23</f>
        <v>3.6631999999999989</v>
      </c>
      <c r="S23" s="20">
        <v>3.6631999999999989</v>
      </c>
      <c r="T23" s="20">
        <f>SQRT(O23^2+Q23^2)</f>
        <v>1.2760447092752847</v>
      </c>
      <c r="U23" s="147" t="s">
        <v>42</v>
      </c>
      <c r="V23" s="20">
        <v>1.2199799999999998</v>
      </c>
      <c r="W23" s="20">
        <v>2.0146999999999901E-2</v>
      </c>
      <c r="X23" s="11">
        <v>2.79999990016222E-3</v>
      </c>
      <c r="Y23" s="11">
        <v>1.1713999509811401</v>
      </c>
      <c r="Z23" s="10">
        <v>0.10069999843835831</v>
      </c>
      <c r="AA23" s="20">
        <v>0.95130000000000003</v>
      </c>
      <c r="AB23" s="20">
        <v>0.95130000000000003</v>
      </c>
      <c r="AC23" s="20">
        <v>6.4649999999999999E-2</v>
      </c>
      <c r="AD23" s="17">
        <v>-117.5355328768877</v>
      </c>
      <c r="AE23" s="20">
        <v>-15.156350305577671</v>
      </c>
      <c r="AF23" s="18">
        <f t="shared" si="2"/>
        <v>3.7152695677336709</v>
      </c>
      <c r="AG23" s="48">
        <v>1.5569999999999999</v>
      </c>
      <c r="AH23" s="48">
        <v>0.11007</v>
      </c>
      <c r="AI23" s="58">
        <f t="shared" si="5"/>
        <v>25.349121000000004</v>
      </c>
      <c r="AJ23" s="146">
        <v>5344.82</v>
      </c>
      <c r="AK23" s="20">
        <v>1943.4</v>
      </c>
      <c r="AL23" s="20">
        <v>24.71</v>
      </c>
      <c r="AM23" s="20">
        <v>20822.86</v>
      </c>
      <c r="AN23" s="20">
        <v>3095.48</v>
      </c>
      <c r="AO23" s="20">
        <v>6126.49</v>
      </c>
      <c r="AP23" s="20">
        <v>5.55</v>
      </c>
      <c r="AQ23" s="20">
        <v>5.88</v>
      </c>
      <c r="AR23" s="20">
        <v>58.59</v>
      </c>
      <c r="AS23" s="20">
        <v>5.4125685328048849</v>
      </c>
      <c r="AT23" s="20">
        <v>1.9</v>
      </c>
      <c r="AU23" s="20">
        <v>56.26</v>
      </c>
      <c r="AV23" s="147">
        <v>56.75</v>
      </c>
    </row>
    <row r="24" spans="1:48">
      <c r="A24" s="35"/>
      <c r="B24" s="273">
        <v>21</v>
      </c>
      <c r="C24" s="263">
        <v>28</v>
      </c>
      <c r="D24" s="255">
        <v>1</v>
      </c>
      <c r="E24" s="256" t="s">
        <v>42</v>
      </c>
      <c r="F24" s="20">
        <f t="shared" si="3"/>
        <v>35.759816000000001</v>
      </c>
      <c r="G24" s="18">
        <v>1006.810025</v>
      </c>
      <c r="H24" s="263">
        <v>1</v>
      </c>
      <c r="I24" s="180">
        <v>0.43958333333333333</v>
      </c>
      <c r="J24" s="20">
        <v>11.9</v>
      </c>
      <c r="K24" s="20">
        <v>7.78</v>
      </c>
      <c r="L24" s="20">
        <v>102.7</v>
      </c>
      <c r="M24" s="147">
        <v>11.13</v>
      </c>
      <c r="N24" s="146">
        <v>9.65</v>
      </c>
      <c r="O24" s="24">
        <v>-1.2755916666666671</v>
      </c>
      <c r="P24" s="20">
        <v>6.9772999999999996</v>
      </c>
      <c r="Q24" s="20">
        <v>0.60049999999999937</v>
      </c>
      <c r="R24" s="20">
        <f>N24-P24</f>
        <v>2.6727000000000007</v>
      </c>
      <c r="S24" s="20">
        <v>2.6727000000000007</v>
      </c>
      <c r="T24" s="20">
        <f>SQRT(O24^2+Q24^2)</f>
        <v>1.4098703309416243</v>
      </c>
      <c r="U24" s="147" t="s">
        <v>42</v>
      </c>
      <c r="V24" s="20">
        <v>1.23298</v>
      </c>
      <c r="W24" s="20">
        <v>2.0146999999999901E-2</v>
      </c>
      <c r="X24" s="11">
        <v>3.599999938160181E-3</v>
      </c>
      <c r="Y24" s="11">
        <v>1.1369999647140503</v>
      </c>
      <c r="Z24" s="10">
        <v>0.226500004529953</v>
      </c>
      <c r="AA24" s="20">
        <v>0.92779999999999996</v>
      </c>
      <c r="AB24" s="20">
        <v>0.92779999999999996</v>
      </c>
      <c r="AC24" s="20">
        <v>6.3350000000000017E-2</v>
      </c>
      <c r="AD24" s="17">
        <v>-118.73328972640233</v>
      </c>
      <c r="AE24" s="20">
        <v>-15.697697540107967</v>
      </c>
      <c r="AF24" s="18">
        <f t="shared" si="2"/>
        <v>6.8482905944614032</v>
      </c>
      <c r="AG24" s="48">
        <v>1.5229999999999999</v>
      </c>
      <c r="AH24" s="48">
        <v>0.11261</v>
      </c>
      <c r="AI24" s="58">
        <f t="shared" si="5"/>
        <v>25.934083000000001</v>
      </c>
      <c r="AJ24" s="146">
        <v>2029.28</v>
      </c>
      <c r="AK24" s="20">
        <v>682.19</v>
      </c>
      <c r="AL24" s="20">
        <v>4.62</v>
      </c>
      <c r="AM24" s="20">
        <v>6589.18</v>
      </c>
      <c r="AN24" s="20">
        <v>1335.79</v>
      </c>
      <c r="AO24" s="20">
        <v>2220.16</v>
      </c>
      <c r="AP24" s="20">
        <v>1.86</v>
      </c>
      <c r="AQ24" s="20">
        <v>0</v>
      </c>
      <c r="AR24" s="20">
        <v>20.96</v>
      </c>
      <c r="AS24" s="20" t="s">
        <v>42</v>
      </c>
      <c r="AT24" s="20">
        <v>2.96</v>
      </c>
      <c r="AU24" s="20">
        <v>21.09</v>
      </c>
      <c r="AV24" s="147">
        <v>18.87</v>
      </c>
    </row>
    <row r="25" spans="1:48">
      <c r="A25" s="35"/>
      <c r="B25" s="273">
        <v>22</v>
      </c>
      <c r="C25" s="263">
        <v>22</v>
      </c>
      <c r="D25" s="255">
        <v>1</v>
      </c>
      <c r="E25" s="256" t="s">
        <v>42</v>
      </c>
      <c r="F25" s="20">
        <f t="shared" si="3"/>
        <v>53.020905999999968</v>
      </c>
      <c r="G25" s="18">
        <v>1059.830931</v>
      </c>
      <c r="H25" s="263" t="s">
        <v>42</v>
      </c>
      <c r="I25" s="180">
        <v>0.44097222222222221</v>
      </c>
      <c r="J25" s="20">
        <v>11.8</v>
      </c>
      <c r="K25" s="20">
        <v>7.71</v>
      </c>
      <c r="L25" s="20">
        <v>102.6</v>
      </c>
      <c r="M25" s="147">
        <v>11.11</v>
      </c>
      <c r="N25" s="146" t="s">
        <v>42</v>
      </c>
      <c r="O25" s="24" t="s">
        <v>42</v>
      </c>
      <c r="P25" s="20">
        <v>7.1147999999999998</v>
      </c>
      <c r="Q25" s="20">
        <v>3.4000000000000696E-2</v>
      </c>
      <c r="R25" s="20" t="s">
        <v>42</v>
      </c>
      <c r="S25" s="20" t="s">
        <v>42</v>
      </c>
      <c r="T25" s="20" t="s">
        <v>42</v>
      </c>
      <c r="U25" s="147" t="s">
        <v>42</v>
      </c>
      <c r="V25" s="20">
        <v>1.22698</v>
      </c>
      <c r="W25" s="20">
        <v>2.0146999999999901E-2</v>
      </c>
      <c r="X25" s="11">
        <v>2.79999990016222E-3</v>
      </c>
      <c r="Y25" s="11">
        <v>1.1433999538421631</v>
      </c>
      <c r="Z25" s="10">
        <v>9.6000000834465027E-2</v>
      </c>
      <c r="AA25" s="20">
        <v>0.92049999999999998</v>
      </c>
      <c r="AB25" s="20">
        <v>0.92049999999999998</v>
      </c>
      <c r="AC25" s="20">
        <v>6.4649999999999985E-2</v>
      </c>
      <c r="AD25" s="17">
        <v>-117.89077338124679</v>
      </c>
      <c r="AE25" s="20">
        <v>-15.778327271242874</v>
      </c>
      <c r="AF25" s="18">
        <f t="shared" si="2"/>
        <v>8.3358447886962068</v>
      </c>
      <c r="AG25" s="48">
        <v>1.5589999999999999</v>
      </c>
      <c r="AH25" s="48">
        <v>0.15012</v>
      </c>
      <c r="AI25" s="58">
        <f t="shared" si="5"/>
        <v>34.572636000000003</v>
      </c>
      <c r="AJ25" s="146">
        <v>5338.03</v>
      </c>
      <c r="AK25" s="20">
        <v>1860.82</v>
      </c>
      <c r="AL25" s="20">
        <v>22.82</v>
      </c>
      <c r="AM25" s="20">
        <v>22715.21</v>
      </c>
      <c r="AN25" s="20">
        <v>3089.49</v>
      </c>
      <c r="AO25" s="20">
        <v>5983.37</v>
      </c>
      <c r="AP25" s="20">
        <v>6.26</v>
      </c>
      <c r="AQ25" s="20">
        <v>5.47</v>
      </c>
      <c r="AR25" s="20">
        <v>54.96</v>
      </c>
      <c r="AS25" s="20">
        <v>3.3171696969796542</v>
      </c>
      <c r="AT25" s="20">
        <v>2.0699999999999998</v>
      </c>
      <c r="AU25" s="20">
        <v>55.25</v>
      </c>
      <c r="AV25" s="147">
        <v>45.45</v>
      </c>
    </row>
    <row r="26" spans="1:48">
      <c r="A26" s="35"/>
      <c r="B26" s="273">
        <v>23</v>
      </c>
      <c r="C26" s="263">
        <v>29</v>
      </c>
      <c r="D26" s="255">
        <v>1</v>
      </c>
      <c r="E26" s="256" t="s">
        <v>42</v>
      </c>
      <c r="F26" s="20">
        <f t="shared" si="3"/>
        <v>55.527336000000105</v>
      </c>
      <c r="G26" s="18">
        <v>1115.3582670000001</v>
      </c>
      <c r="H26" s="263" t="s">
        <v>42</v>
      </c>
      <c r="I26" s="180">
        <v>0.44444444444444442</v>
      </c>
      <c r="J26" s="20">
        <v>11.5</v>
      </c>
      <c r="K26" s="20">
        <v>7.7</v>
      </c>
      <c r="L26" s="20">
        <v>101</v>
      </c>
      <c r="M26" s="147">
        <v>6.97</v>
      </c>
      <c r="N26" s="146">
        <v>9.875</v>
      </c>
      <c r="O26" s="24">
        <v>-1.2755916666666671</v>
      </c>
      <c r="P26" s="20">
        <v>6.7702999999999998</v>
      </c>
      <c r="Q26" s="20">
        <v>0.60049999999999937</v>
      </c>
      <c r="R26" s="20">
        <f t="shared" ref="R26:R42" si="6">N26-P26</f>
        <v>3.1047000000000002</v>
      </c>
      <c r="S26" s="20">
        <v>3.1047000000000002</v>
      </c>
      <c r="T26" s="20">
        <f t="shared" ref="T26:T42" si="7">SQRT(O26^2+Q26^2)</f>
        <v>1.4098703309416243</v>
      </c>
      <c r="U26" s="147" t="s">
        <v>42</v>
      </c>
      <c r="V26" s="20">
        <v>1.2519799999999999</v>
      </c>
      <c r="W26" s="20">
        <v>2.0146999999999901E-2</v>
      </c>
      <c r="X26" s="11">
        <v>1.0599999688565731E-2</v>
      </c>
      <c r="Y26" s="11">
        <v>1.1523000001907349</v>
      </c>
      <c r="Z26" s="10">
        <v>9.6699997782707214E-2</v>
      </c>
      <c r="AA26" s="20">
        <v>1.0789</v>
      </c>
      <c r="AB26" s="20">
        <v>1.0789</v>
      </c>
      <c r="AC26" s="20">
        <v>2.5349999999999984E-2</v>
      </c>
      <c r="AD26" s="17">
        <v>-119.4946918836785</v>
      </c>
      <c r="AE26" s="20">
        <v>-15.75320708306019</v>
      </c>
      <c r="AF26" s="18">
        <f t="shared" si="2"/>
        <v>6.5309647808030178</v>
      </c>
      <c r="AG26" s="48">
        <v>1.5389999999999999</v>
      </c>
      <c r="AH26" s="48">
        <v>0.11649</v>
      </c>
      <c r="AI26" s="58">
        <f t="shared" si="5"/>
        <v>26.827646999999999</v>
      </c>
      <c r="AJ26" s="146">
        <v>5212.83</v>
      </c>
      <c r="AK26" s="20">
        <v>1848.7</v>
      </c>
      <c r="AL26" s="20">
        <v>17.54</v>
      </c>
      <c r="AM26" s="20">
        <v>22271.5</v>
      </c>
      <c r="AN26" s="20">
        <v>3267.32</v>
      </c>
      <c r="AO26" s="20">
        <v>5961.78</v>
      </c>
      <c r="AP26" s="20">
        <v>6.2</v>
      </c>
      <c r="AQ26" s="20">
        <v>5.7</v>
      </c>
      <c r="AR26" s="20">
        <v>53.51</v>
      </c>
      <c r="AS26" s="20">
        <v>3.5328869892013248</v>
      </c>
      <c r="AT26" s="20">
        <v>1.71</v>
      </c>
      <c r="AU26" s="20">
        <v>54.53</v>
      </c>
      <c r="AV26" s="147">
        <v>50.04</v>
      </c>
    </row>
    <row r="27" spans="1:48">
      <c r="A27" s="35"/>
      <c r="B27" s="273">
        <v>24</v>
      </c>
      <c r="C27" s="263">
        <v>25</v>
      </c>
      <c r="D27" s="255">
        <v>1</v>
      </c>
      <c r="E27" s="256" t="s">
        <v>42</v>
      </c>
      <c r="F27" s="20">
        <f t="shared" si="3"/>
        <v>44.487603000000036</v>
      </c>
      <c r="G27" s="18">
        <v>1159.8458700000001</v>
      </c>
      <c r="H27" s="263" t="s">
        <v>42</v>
      </c>
      <c r="I27" s="180">
        <v>0.44791666666666669</v>
      </c>
      <c r="J27" s="20">
        <v>11.6</v>
      </c>
      <c r="K27" s="20">
        <v>7.73</v>
      </c>
      <c r="L27" s="20">
        <v>100.9</v>
      </c>
      <c r="M27" s="147">
        <v>10.93</v>
      </c>
      <c r="N27" s="146">
        <v>9.9410000000000007</v>
      </c>
      <c r="O27" s="24">
        <v>-1.2755916666666671</v>
      </c>
      <c r="P27" s="20">
        <v>6.5518000000000001</v>
      </c>
      <c r="Q27" s="20">
        <v>3.4000000000000696E-2</v>
      </c>
      <c r="R27" s="20">
        <f t="shared" si="6"/>
        <v>3.3892000000000007</v>
      </c>
      <c r="S27" s="20">
        <v>3.3892000000000007</v>
      </c>
      <c r="T27" s="20">
        <f t="shared" si="7"/>
        <v>1.2760447092752847</v>
      </c>
      <c r="U27" s="147" t="s">
        <v>42</v>
      </c>
      <c r="V27" s="20">
        <v>1.2499799999999999</v>
      </c>
      <c r="W27" s="20">
        <v>2.0146999999999901E-2</v>
      </c>
      <c r="X27" s="11" t="s">
        <v>42</v>
      </c>
      <c r="Y27" s="11">
        <v>1.1258000135421753</v>
      </c>
      <c r="Z27" s="10">
        <v>7.1900002658367157E-2</v>
      </c>
      <c r="AA27" s="20">
        <v>0.92779999999999996</v>
      </c>
      <c r="AB27" s="20">
        <v>0.92779999999999996</v>
      </c>
      <c r="AC27" s="20">
        <v>6.3350000000000017E-2</v>
      </c>
      <c r="AD27" s="17">
        <v>-119.10987644009404</v>
      </c>
      <c r="AE27" s="20">
        <v>-15.911024845627534</v>
      </c>
      <c r="AF27" s="18">
        <f t="shared" si="2"/>
        <v>8.1783223249262278</v>
      </c>
      <c r="AG27" s="48">
        <v>1.5409999999999999</v>
      </c>
      <c r="AH27" s="48">
        <v>0.11783</v>
      </c>
      <c r="AI27" s="58">
        <f t="shared" si="5"/>
        <v>27.136248999999999</v>
      </c>
      <c r="AJ27" s="146">
        <v>5115.12</v>
      </c>
      <c r="AK27" s="20">
        <v>1762.24</v>
      </c>
      <c r="AL27" s="20">
        <v>10.039999999999999</v>
      </c>
      <c r="AM27" s="20">
        <v>17314.919999999998</v>
      </c>
      <c r="AN27" s="20">
        <v>2919.5</v>
      </c>
      <c r="AO27" s="20">
        <v>5737.44</v>
      </c>
      <c r="AP27" s="20">
        <v>6.1</v>
      </c>
      <c r="AQ27" s="20">
        <v>6.11</v>
      </c>
      <c r="AR27" s="20">
        <v>52.06</v>
      </c>
      <c r="AS27" s="20">
        <v>5.1505352667861839</v>
      </c>
      <c r="AT27" s="20">
        <v>7.64</v>
      </c>
      <c r="AU27" s="20">
        <v>53.3</v>
      </c>
      <c r="AV27" s="147">
        <v>53.23</v>
      </c>
    </row>
    <row r="28" spans="1:48">
      <c r="A28" s="35"/>
      <c r="B28" s="273">
        <v>25</v>
      </c>
      <c r="C28" s="263">
        <v>26</v>
      </c>
      <c r="D28" s="255">
        <v>1</v>
      </c>
      <c r="E28" s="256" t="s">
        <v>42</v>
      </c>
      <c r="F28" s="20">
        <f t="shared" si="3"/>
        <v>61.26339999999982</v>
      </c>
      <c r="G28" s="18">
        <v>1221.1092699999999</v>
      </c>
      <c r="H28" s="263" t="s">
        <v>42</v>
      </c>
      <c r="I28" s="180">
        <v>0.45069444444444445</v>
      </c>
      <c r="J28" s="20">
        <v>11.8</v>
      </c>
      <c r="K28" s="20">
        <v>7.68</v>
      </c>
      <c r="L28" s="20">
        <v>101.9</v>
      </c>
      <c r="M28" s="147">
        <v>11.04</v>
      </c>
      <c r="N28" s="146">
        <v>8.8190000000000008</v>
      </c>
      <c r="O28" s="24">
        <v>-1.2755916666666671</v>
      </c>
      <c r="P28" s="20">
        <v>6.6882999999999999</v>
      </c>
      <c r="Q28" s="20">
        <v>0.60049999999999937</v>
      </c>
      <c r="R28" s="20">
        <f t="shared" si="6"/>
        <v>2.1307000000000009</v>
      </c>
      <c r="S28" s="20">
        <v>2.1307000000000009</v>
      </c>
      <c r="T28" s="20">
        <f t="shared" si="7"/>
        <v>1.4098703309416243</v>
      </c>
      <c r="U28" s="147" t="s">
        <v>42</v>
      </c>
      <c r="V28" s="20">
        <v>1.24898</v>
      </c>
      <c r="W28" s="20">
        <v>2.0146999999999901E-2</v>
      </c>
      <c r="X28" s="11">
        <v>7.0000002160668373E-3</v>
      </c>
      <c r="Y28" s="11">
        <v>1.1456999778747559</v>
      </c>
      <c r="Z28" s="10">
        <v>9.3900002539157867E-2</v>
      </c>
      <c r="AA28" s="20">
        <v>1.1316999999999999</v>
      </c>
      <c r="AB28" s="20">
        <v>1.1316999999999999</v>
      </c>
      <c r="AC28" s="20">
        <v>2.5349999999999984E-2</v>
      </c>
      <c r="AD28" s="17">
        <v>-119.36994738412</v>
      </c>
      <c r="AE28" s="20">
        <v>-15.820598549827132</v>
      </c>
      <c r="AF28" s="18">
        <f t="shared" si="2"/>
        <v>7.194841014497058</v>
      </c>
      <c r="AG28" s="48">
        <v>1.5529999999999999</v>
      </c>
      <c r="AH28" s="48">
        <v>0.12103999999999999</v>
      </c>
      <c r="AI28" s="58">
        <f t="shared" si="5"/>
        <v>27.875511999999997</v>
      </c>
      <c r="AJ28" s="146">
        <v>4988.21</v>
      </c>
      <c r="AK28" s="20">
        <v>1690.66</v>
      </c>
      <c r="AL28" s="20">
        <v>23.4</v>
      </c>
      <c r="AM28" s="20">
        <v>21902.51</v>
      </c>
      <c r="AN28" s="20">
        <v>2944.2</v>
      </c>
      <c r="AO28" s="20">
        <v>5496.88</v>
      </c>
      <c r="AP28" s="20">
        <v>6.4</v>
      </c>
      <c r="AQ28" s="20">
        <v>5.62</v>
      </c>
      <c r="AR28" s="20">
        <v>60.46</v>
      </c>
      <c r="AS28" s="20">
        <v>3.3893567046737072</v>
      </c>
      <c r="AT28" s="20">
        <v>4.01</v>
      </c>
      <c r="AU28" s="20">
        <v>50.14</v>
      </c>
      <c r="AV28" s="147">
        <v>50.16</v>
      </c>
    </row>
    <row r="29" spans="1:48">
      <c r="A29" s="35"/>
      <c r="B29" s="273">
        <v>26</v>
      </c>
      <c r="C29" s="263">
        <v>30</v>
      </c>
      <c r="D29" s="255">
        <v>1</v>
      </c>
      <c r="E29" s="256" t="s">
        <v>42</v>
      </c>
      <c r="F29" s="20">
        <f t="shared" si="3"/>
        <v>38.143733999999995</v>
      </c>
      <c r="G29" s="18">
        <v>1259.2530039999999</v>
      </c>
      <c r="H29" s="263" t="s">
        <v>42</v>
      </c>
      <c r="I29" s="180">
        <v>0.45416666666666666</v>
      </c>
      <c r="J29" s="20">
        <v>11.6</v>
      </c>
      <c r="K29" s="20">
        <v>7.68</v>
      </c>
      <c r="L29" s="20">
        <v>102</v>
      </c>
      <c r="M29" s="147">
        <v>11.05</v>
      </c>
      <c r="N29" s="146">
        <v>10.11</v>
      </c>
      <c r="O29" s="24">
        <v>-1.2755916666666671</v>
      </c>
      <c r="P29" s="20">
        <v>6.6082999999999998</v>
      </c>
      <c r="Q29" s="20">
        <v>0.60049999999999937</v>
      </c>
      <c r="R29" s="20">
        <f t="shared" si="6"/>
        <v>3.5016999999999996</v>
      </c>
      <c r="S29" s="20">
        <v>3.5016999999999996</v>
      </c>
      <c r="T29" s="20">
        <f t="shared" si="7"/>
        <v>1.4098703309416243</v>
      </c>
      <c r="U29" s="147" t="s">
        <v>42</v>
      </c>
      <c r="V29" s="20">
        <v>1.2379799999999999</v>
      </c>
      <c r="W29" s="20">
        <v>2.0146999999999901E-2</v>
      </c>
      <c r="X29" s="11" t="s">
        <v>42</v>
      </c>
      <c r="Y29" s="11">
        <v>1.1161999702453613</v>
      </c>
      <c r="Z29" s="10">
        <v>9.5799997448921204E-2</v>
      </c>
      <c r="AA29" s="20">
        <v>0.9304</v>
      </c>
      <c r="AB29" s="20">
        <v>0.9304</v>
      </c>
      <c r="AC29" s="20">
        <v>6.3350000000000017E-2</v>
      </c>
      <c r="AD29" s="17">
        <v>-119.74278047090978</v>
      </c>
      <c r="AE29" s="20">
        <v>-15.912853758688328</v>
      </c>
      <c r="AF29" s="18">
        <f t="shared" si="2"/>
        <v>7.5600495985968479</v>
      </c>
      <c r="AG29" s="48">
        <v>1.5609999999999999</v>
      </c>
      <c r="AH29" s="48">
        <v>0.10768999999999999</v>
      </c>
      <c r="AI29" s="58">
        <f t="shared" si="5"/>
        <v>24.801006999999998</v>
      </c>
      <c r="AJ29" s="146">
        <v>1611.38</v>
      </c>
      <c r="AK29" s="20">
        <v>518.12</v>
      </c>
      <c r="AL29" s="20">
        <v>4.7300000000000004</v>
      </c>
      <c r="AM29" s="20">
        <v>7348.4</v>
      </c>
      <c r="AN29" s="20">
        <v>1131.0999999999999</v>
      </c>
      <c r="AO29" s="20">
        <v>1710.04</v>
      </c>
      <c r="AP29" s="20">
        <v>1.87</v>
      </c>
      <c r="AQ29" s="20">
        <v>2.64</v>
      </c>
      <c r="AR29" s="20">
        <v>28.19</v>
      </c>
      <c r="AS29" s="20" t="s">
        <v>42</v>
      </c>
      <c r="AT29" s="20">
        <v>3.21</v>
      </c>
      <c r="AU29" s="20">
        <v>15.39</v>
      </c>
      <c r="AV29" s="147">
        <v>14.18</v>
      </c>
    </row>
    <row r="30" spans="1:48">
      <c r="A30" s="35"/>
      <c r="B30" s="273">
        <v>27</v>
      </c>
      <c r="C30" s="263">
        <v>23</v>
      </c>
      <c r="D30" s="255">
        <v>1</v>
      </c>
      <c r="E30" s="256" t="s">
        <v>42</v>
      </c>
      <c r="F30" s="20">
        <f t="shared" si="3"/>
        <v>40.720710000000054</v>
      </c>
      <c r="G30" s="18">
        <v>1299.973714</v>
      </c>
      <c r="H30" s="263">
        <v>1</v>
      </c>
      <c r="I30" s="180">
        <v>0.45763888888888887</v>
      </c>
      <c r="J30" s="20">
        <v>11.7</v>
      </c>
      <c r="K30" s="20">
        <v>7.61</v>
      </c>
      <c r="L30" s="20">
        <v>101</v>
      </c>
      <c r="M30" s="147">
        <v>10.95</v>
      </c>
      <c r="N30" s="146">
        <v>9.3409999999999993</v>
      </c>
      <c r="O30" s="24">
        <v>-1.2755916666666671</v>
      </c>
      <c r="P30" s="20">
        <v>6.2038000000000002</v>
      </c>
      <c r="Q30" s="20">
        <v>3.4000000000000696E-2</v>
      </c>
      <c r="R30" s="20">
        <f t="shared" si="6"/>
        <v>3.1371999999999991</v>
      </c>
      <c r="S30" s="20">
        <v>3.1371999999999991</v>
      </c>
      <c r="T30" s="20">
        <f t="shared" si="7"/>
        <v>1.2760447092752847</v>
      </c>
      <c r="U30" s="147" t="s">
        <v>42</v>
      </c>
      <c r="V30" s="20">
        <v>1.2499799999999999</v>
      </c>
      <c r="W30" s="20">
        <v>2.0146999999999901E-2</v>
      </c>
      <c r="X30" s="11">
        <v>8.2999998703598976E-3</v>
      </c>
      <c r="Y30" s="11">
        <v>1.0465999841690063</v>
      </c>
      <c r="Z30" s="10">
        <v>0.20149999856948853</v>
      </c>
      <c r="AA30" s="20">
        <v>0.82620000000000005</v>
      </c>
      <c r="AB30" s="20">
        <v>0.82620000000000005</v>
      </c>
      <c r="AC30" s="20">
        <v>6.4649999999999985E-2</v>
      </c>
      <c r="AD30" s="17">
        <v>-119.05085506736449</v>
      </c>
      <c r="AE30" s="20">
        <v>-15.900972744692005</v>
      </c>
      <c r="AF30" s="18">
        <f t="shared" si="2"/>
        <v>8.1569268901715475</v>
      </c>
      <c r="AG30" s="48">
        <v>1.573</v>
      </c>
      <c r="AH30" s="48">
        <v>0.11964</v>
      </c>
      <c r="AI30" s="58">
        <f t="shared" si="5"/>
        <v>27.553091999999996</v>
      </c>
      <c r="AJ30" s="146">
        <v>4647.76</v>
      </c>
      <c r="AK30" s="20">
        <v>1539</v>
      </c>
      <c r="AL30" s="20">
        <v>19.36</v>
      </c>
      <c r="AM30" s="20">
        <v>17295.98</v>
      </c>
      <c r="AN30" s="20">
        <v>2737.44</v>
      </c>
      <c r="AO30" s="20">
        <v>5135.29</v>
      </c>
      <c r="AP30" s="20">
        <v>4.6900000000000004</v>
      </c>
      <c r="AQ30" s="20">
        <v>4.5</v>
      </c>
      <c r="AR30" s="20">
        <v>51.44</v>
      </c>
      <c r="AS30" s="20">
        <v>3.0668933098378606</v>
      </c>
      <c r="AT30" s="20">
        <v>2.2599999999999998</v>
      </c>
      <c r="AU30" s="20">
        <v>46.05</v>
      </c>
      <c r="AV30" s="147">
        <v>59.73</v>
      </c>
    </row>
    <row r="31" spans="1:48">
      <c r="A31" s="35"/>
      <c r="B31" s="273">
        <v>28</v>
      </c>
      <c r="C31" s="263">
        <v>19</v>
      </c>
      <c r="D31" s="255">
        <v>1</v>
      </c>
      <c r="E31" s="256" t="s">
        <v>42</v>
      </c>
      <c r="F31" s="20">
        <f t="shared" si="3"/>
        <v>81.464545999999928</v>
      </c>
      <c r="G31" s="18">
        <v>1381.4382599999999</v>
      </c>
      <c r="H31" s="263" t="s">
        <v>42</v>
      </c>
      <c r="I31" s="180">
        <v>0.46111111111111114</v>
      </c>
      <c r="J31" s="20">
        <v>11.6</v>
      </c>
      <c r="K31" s="20">
        <v>7.58</v>
      </c>
      <c r="L31" s="20">
        <v>101.2</v>
      </c>
      <c r="M31" s="147">
        <v>10.97</v>
      </c>
      <c r="N31" s="146">
        <v>8.4930000000000003</v>
      </c>
      <c r="O31" s="225">
        <v>0.78588750000000118</v>
      </c>
      <c r="P31" s="20">
        <v>6.0804999999999998</v>
      </c>
      <c r="Q31" s="20">
        <v>4.6000000000001151E-2</v>
      </c>
      <c r="R31" s="20">
        <f t="shared" si="6"/>
        <v>2.4125000000000005</v>
      </c>
      <c r="S31" s="20">
        <v>2.4125000000000005</v>
      </c>
      <c r="T31" s="20">
        <f t="shared" si="7"/>
        <v>0.78723259755694308</v>
      </c>
      <c r="U31" s="147" t="s">
        <v>42</v>
      </c>
      <c r="V31" s="20">
        <v>1.3110233333333332</v>
      </c>
      <c r="W31" s="20">
        <v>0.03</v>
      </c>
      <c r="X31" s="11">
        <v>8.999999612569809E-3</v>
      </c>
      <c r="Y31" s="11">
        <v>1.2142000198364258</v>
      </c>
      <c r="Z31" s="10">
        <v>0.12139999866485596</v>
      </c>
      <c r="AA31" s="20">
        <v>1.0805</v>
      </c>
      <c r="AB31" s="20">
        <v>1.0805</v>
      </c>
      <c r="AC31" s="20">
        <v>6.3350000000000017E-2</v>
      </c>
      <c r="AD31" s="17">
        <v>-119.08375234722553</v>
      </c>
      <c r="AE31" s="20">
        <v>-15.854262037399442</v>
      </c>
      <c r="AF31" s="18">
        <f t="shared" si="2"/>
        <v>7.7503439519700095</v>
      </c>
      <c r="AG31" s="49" t="s">
        <v>42</v>
      </c>
      <c r="AH31" s="49" t="s">
        <v>42</v>
      </c>
      <c r="AI31" s="58" t="s">
        <v>42</v>
      </c>
      <c r="AJ31" s="146">
        <v>2730.04</v>
      </c>
      <c r="AK31" s="20">
        <v>808.18</v>
      </c>
      <c r="AL31" s="20">
        <v>20.329999999999998</v>
      </c>
      <c r="AM31" s="20">
        <v>10799.79</v>
      </c>
      <c r="AN31" s="20">
        <v>1687.43</v>
      </c>
      <c r="AO31" s="20">
        <v>2655.25</v>
      </c>
      <c r="AP31" s="20">
        <v>3</v>
      </c>
      <c r="AQ31" s="20">
        <v>4.09</v>
      </c>
      <c r="AR31" s="20">
        <v>38.93</v>
      </c>
      <c r="AS31" s="20">
        <v>2.622161808498968</v>
      </c>
      <c r="AT31" s="20">
        <v>2.39</v>
      </c>
      <c r="AU31" s="20">
        <v>23.13</v>
      </c>
      <c r="AV31" s="147">
        <v>56.53</v>
      </c>
    </row>
    <row r="32" spans="1:48">
      <c r="A32" s="35"/>
      <c r="B32" s="273">
        <v>29</v>
      </c>
      <c r="C32" s="263">
        <v>24</v>
      </c>
      <c r="D32" s="255">
        <v>1</v>
      </c>
      <c r="E32" s="256" t="s">
        <v>42</v>
      </c>
      <c r="F32" s="20">
        <f t="shared" si="3"/>
        <v>40.021043000000191</v>
      </c>
      <c r="G32" s="18">
        <v>1421.4593030000001</v>
      </c>
      <c r="H32" s="263" t="s">
        <v>42</v>
      </c>
      <c r="I32" s="180">
        <v>0.46458333333333335</v>
      </c>
      <c r="J32" s="20">
        <v>11.8</v>
      </c>
      <c r="K32" s="20">
        <v>7.44</v>
      </c>
      <c r="L32" s="20">
        <v>99.4</v>
      </c>
      <c r="M32" s="147">
        <v>10.75</v>
      </c>
      <c r="N32" s="146">
        <v>8.2859999999999996</v>
      </c>
      <c r="O32" s="24">
        <v>-1.2755916666666671</v>
      </c>
      <c r="P32" s="20">
        <v>5.6858000000000004</v>
      </c>
      <c r="Q32" s="20">
        <v>3.4000000000000696E-2</v>
      </c>
      <c r="R32" s="20">
        <f t="shared" si="6"/>
        <v>2.6001999999999992</v>
      </c>
      <c r="S32" s="20">
        <v>2.6001999999999992</v>
      </c>
      <c r="T32" s="20">
        <f t="shared" si="7"/>
        <v>1.2760447092752847</v>
      </c>
      <c r="U32" s="147" t="s">
        <v>42</v>
      </c>
      <c r="V32" s="20">
        <v>1.29098</v>
      </c>
      <c r="W32" s="20">
        <v>2.0146999999999901E-2</v>
      </c>
      <c r="X32" s="11" t="s">
        <v>42</v>
      </c>
      <c r="Y32" s="11">
        <v>1.198699951171875</v>
      </c>
      <c r="Z32" s="10">
        <v>9.6400000154972076E-2</v>
      </c>
      <c r="AA32" s="20">
        <v>1.0691999999999999</v>
      </c>
      <c r="AB32" s="20">
        <v>1.0691999999999999</v>
      </c>
      <c r="AC32" s="20">
        <v>2.5349999999999984E-2</v>
      </c>
      <c r="AD32" s="17">
        <v>-115.38495029960841</v>
      </c>
      <c r="AE32" s="20">
        <v>-14.663594814935228</v>
      </c>
      <c r="AF32" s="18">
        <f t="shared" si="2"/>
        <v>1.9238082198734219</v>
      </c>
      <c r="AG32" s="48">
        <v>1.5269999999999999</v>
      </c>
      <c r="AH32" s="48">
        <v>0.11088000000000001</v>
      </c>
      <c r="AI32" s="58">
        <f t="shared" ref="AI32:AI60" si="8">AH32*2.303*100</f>
        <v>25.535664000000004</v>
      </c>
      <c r="AJ32" s="146">
        <v>5093.46</v>
      </c>
      <c r="AK32" s="20">
        <v>1543.65</v>
      </c>
      <c r="AL32" s="20">
        <v>46.14</v>
      </c>
      <c r="AM32" s="20">
        <v>23123.83</v>
      </c>
      <c r="AN32" s="20">
        <v>3116.21</v>
      </c>
      <c r="AO32" s="20">
        <v>4950.8599999999997</v>
      </c>
      <c r="AP32" s="20">
        <v>6.46</v>
      </c>
      <c r="AQ32" s="20">
        <v>5.93</v>
      </c>
      <c r="AR32" s="20">
        <v>66.2</v>
      </c>
      <c r="AS32" s="20">
        <v>11.522878503634832</v>
      </c>
      <c r="AT32" s="20">
        <v>2.72</v>
      </c>
      <c r="AU32" s="20">
        <v>41.23</v>
      </c>
      <c r="AV32" s="147">
        <v>52.17</v>
      </c>
    </row>
    <row r="33" spans="1:48">
      <c r="A33" s="35"/>
      <c r="B33" s="273">
        <v>30</v>
      </c>
      <c r="C33" s="263">
        <v>20</v>
      </c>
      <c r="D33" s="255">
        <v>1</v>
      </c>
      <c r="E33" s="256" t="s">
        <v>42</v>
      </c>
      <c r="F33" s="20">
        <f t="shared" si="3"/>
        <v>55.092638999999963</v>
      </c>
      <c r="G33" s="18">
        <v>1476.5519420000001</v>
      </c>
      <c r="H33" s="263" t="s">
        <v>42</v>
      </c>
      <c r="I33" s="180">
        <v>0.47430555555555554</v>
      </c>
      <c r="J33" s="20">
        <v>12.1</v>
      </c>
      <c r="K33" s="20">
        <v>7.55</v>
      </c>
      <c r="L33" s="20">
        <v>101.6</v>
      </c>
      <c r="M33" s="147">
        <v>10.88</v>
      </c>
      <c r="N33" s="146">
        <v>8.8580000000000005</v>
      </c>
      <c r="O33" s="24">
        <v>-1.2755916666666671</v>
      </c>
      <c r="P33" s="20">
        <v>5.1848000000000001</v>
      </c>
      <c r="Q33" s="20">
        <v>4.6000000000001151E-2</v>
      </c>
      <c r="R33" s="20">
        <f t="shared" si="6"/>
        <v>3.6732000000000005</v>
      </c>
      <c r="S33" s="20">
        <v>3.6732000000000005</v>
      </c>
      <c r="T33" s="20">
        <f t="shared" si="7"/>
        <v>1.2764208162159711</v>
      </c>
      <c r="U33" s="147" t="s">
        <v>42</v>
      </c>
      <c r="V33" s="20">
        <v>1.2559799999999999</v>
      </c>
      <c r="W33" s="20">
        <v>2.0146999999999901E-2</v>
      </c>
      <c r="X33" s="11">
        <v>8.8999997824430466E-3</v>
      </c>
      <c r="Y33" s="11">
        <v>1.2145999670028687</v>
      </c>
      <c r="Z33" s="10">
        <v>8.449999988079071E-2</v>
      </c>
      <c r="AA33" s="20">
        <v>0.91620000000000001</v>
      </c>
      <c r="AB33" s="20">
        <v>0.91620000000000001</v>
      </c>
      <c r="AC33" s="20">
        <v>6.3350000000000017E-2</v>
      </c>
      <c r="AD33" s="17">
        <v>-119.6283595921085</v>
      </c>
      <c r="AE33" s="20">
        <v>-16.042829425479361</v>
      </c>
      <c r="AF33" s="18">
        <f t="shared" si="2"/>
        <v>8.7142758117263952</v>
      </c>
      <c r="AG33" s="48">
        <v>1.5309999999999999</v>
      </c>
      <c r="AH33" s="48">
        <v>0.11854000000000001</v>
      </c>
      <c r="AI33" s="58">
        <f t="shared" si="8"/>
        <v>27.299762000000001</v>
      </c>
      <c r="AJ33" s="146">
        <v>5195.47</v>
      </c>
      <c r="AK33" s="20">
        <v>1483.37</v>
      </c>
      <c r="AL33" s="20">
        <v>20.49</v>
      </c>
      <c r="AM33" s="20">
        <v>19802.95</v>
      </c>
      <c r="AN33" s="20">
        <v>3339.82</v>
      </c>
      <c r="AO33" s="20">
        <v>4647.05</v>
      </c>
      <c r="AP33" s="20">
        <v>5.33</v>
      </c>
      <c r="AQ33" s="20">
        <v>4.74</v>
      </c>
      <c r="AR33" s="20">
        <v>43.43</v>
      </c>
      <c r="AS33" s="20">
        <v>3.7401058938073586</v>
      </c>
      <c r="AT33" s="20">
        <v>4.2699999999999996</v>
      </c>
      <c r="AU33" s="20">
        <v>36.700000000000003</v>
      </c>
      <c r="AV33" s="147">
        <v>53.22</v>
      </c>
    </row>
    <row r="34" spans="1:48">
      <c r="A34" s="35"/>
      <c r="B34" s="273">
        <v>31</v>
      </c>
      <c r="C34" s="263">
        <v>33</v>
      </c>
      <c r="D34" s="255">
        <v>1</v>
      </c>
      <c r="E34" s="256" t="s">
        <v>42</v>
      </c>
      <c r="F34" s="20">
        <f t="shared" si="3"/>
        <v>38.356780999999955</v>
      </c>
      <c r="G34" s="18">
        <v>1514.908723</v>
      </c>
      <c r="H34" s="263">
        <v>1</v>
      </c>
      <c r="I34" s="180">
        <v>0.47916666666666669</v>
      </c>
      <c r="J34" s="20">
        <v>12.1</v>
      </c>
      <c r="K34" s="20">
        <v>7.44</v>
      </c>
      <c r="L34" s="20">
        <v>100.1</v>
      </c>
      <c r="M34" s="147">
        <v>12.78</v>
      </c>
      <c r="N34" s="146">
        <v>8.8640000000000008</v>
      </c>
      <c r="O34" s="24">
        <v>-0.86145733333333396</v>
      </c>
      <c r="P34" s="20">
        <v>5.4173</v>
      </c>
      <c r="Q34" s="20">
        <v>0.60049999999999937</v>
      </c>
      <c r="R34" s="20">
        <f t="shared" si="6"/>
        <v>3.4467000000000008</v>
      </c>
      <c r="S34" s="20">
        <v>3.4467000000000008</v>
      </c>
      <c r="T34" s="20">
        <f t="shared" si="7"/>
        <v>1.0500995129766408</v>
      </c>
      <c r="U34" s="147" t="s">
        <v>42</v>
      </c>
      <c r="V34" s="20">
        <v>1.3219799999999999</v>
      </c>
      <c r="W34" s="20">
        <v>2.0146999999999901E-2</v>
      </c>
      <c r="X34" s="11">
        <v>5.0599999725818634E-2</v>
      </c>
      <c r="Y34" s="11">
        <v>1.1780999898910522</v>
      </c>
      <c r="Z34" s="10">
        <v>9.7699999809265137E-2</v>
      </c>
      <c r="AA34" s="20">
        <v>0.87580000000000002</v>
      </c>
      <c r="AB34" s="20">
        <v>0.87580000000000002</v>
      </c>
      <c r="AC34" s="20">
        <v>6.3350000000000017E-2</v>
      </c>
      <c r="AD34" s="17">
        <v>-120.07756581109875</v>
      </c>
      <c r="AE34" s="20">
        <v>-15.898757689780151</v>
      </c>
      <c r="AF34" s="18">
        <f t="shared" si="2"/>
        <v>7.1124957071424575</v>
      </c>
      <c r="AG34" s="48">
        <v>1.55</v>
      </c>
      <c r="AH34" s="48">
        <v>0.11908000000000001</v>
      </c>
      <c r="AI34" s="58">
        <f t="shared" si="8"/>
        <v>27.424123999999999</v>
      </c>
      <c r="AJ34" s="146">
        <v>4371.7700000000004</v>
      </c>
      <c r="AK34" s="20">
        <v>1295.22</v>
      </c>
      <c r="AL34" s="20">
        <v>19.77</v>
      </c>
      <c r="AM34" s="20">
        <v>19801.939999999999</v>
      </c>
      <c r="AN34" s="20">
        <v>3001.94</v>
      </c>
      <c r="AO34" s="20">
        <v>4109.9399999999996</v>
      </c>
      <c r="AP34" s="20">
        <v>5.46</v>
      </c>
      <c r="AQ34" s="20">
        <v>4.76</v>
      </c>
      <c r="AR34" s="20">
        <v>43.36</v>
      </c>
      <c r="AS34" s="20">
        <v>2.1140845342667443</v>
      </c>
      <c r="AT34" s="20">
        <v>0</v>
      </c>
      <c r="AU34" s="20">
        <v>31.83</v>
      </c>
      <c r="AV34" s="147">
        <v>50</v>
      </c>
    </row>
    <row r="35" spans="1:48">
      <c r="A35" s="35"/>
      <c r="B35" s="273">
        <v>32</v>
      </c>
      <c r="C35" s="263">
        <v>41</v>
      </c>
      <c r="D35" s="255">
        <v>1</v>
      </c>
      <c r="E35" s="256" t="s">
        <v>42</v>
      </c>
      <c r="F35" s="20">
        <f t="shared" si="3"/>
        <v>47.911912999999913</v>
      </c>
      <c r="G35" s="18">
        <v>1562.8206359999999</v>
      </c>
      <c r="H35" s="263" t="s">
        <v>42</v>
      </c>
      <c r="I35" s="180">
        <v>0.48472222222222222</v>
      </c>
      <c r="J35" s="20">
        <v>11.9</v>
      </c>
      <c r="K35" s="20">
        <v>7.47</v>
      </c>
      <c r="L35" s="20">
        <v>101</v>
      </c>
      <c r="M35" s="147">
        <v>10.87</v>
      </c>
      <c r="N35" s="146">
        <v>7.6879999999999997</v>
      </c>
      <c r="O35" s="24">
        <v>0.78718599999999839</v>
      </c>
      <c r="P35" s="20">
        <v>5.2027000000000001</v>
      </c>
      <c r="Q35" s="20">
        <v>2.8999999999999915E-2</v>
      </c>
      <c r="R35" s="20">
        <f t="shared" si="6"/>
        <v>2.4852999999999996</v>
      </c>
      <c r="S35" s="20">
        <v>2.4852999999999996</v>
      </c>
      <c r="T35" s="20">
        <f t="shared" si="7"/>
        <v>0.78772000012440802</v>
      </c>
      <c r="U35" s="147" t="s">
        <v>42</v>
      </c>
      <c r="V35" s="20">
        <v>1.3409799999999998</v>
      </c>
      <c r="W35" s="20">
        <v>2.0146999999999901E-2</v>
      </c>
      <c r="X35" s="11">
        <v>3.5799998790025711E-2</v>
      </c>
      <c r="Y35" s="11">
        <v>1.1979000568389893</v>
      </c>
      <c r="Z35" s="10">
        <v>0.12929999828338623</v>
      </c>
      <c r="AA35" s="20">
        <v>1.0722</v>
      </c>
      <c r="AB35" s="20">
        <v>1.0722</v>
      </c>
      <c r="AC35" s="20">
        <v>2.5349999999999984E-2</v>
      </c>
      <c r="AD35" s="17">
        <v>-118.58300511653155</v>
      </c>
      <c r="AE35" s="20">
        <v>-15.071071494285496</v>
      </c>
      <c r="AF35" s="18">
        <f t="shared" ref="AF35:AF59" si="9">AD35-(8*AE35)</f>
        <v>1.9855668377524154</v>
      </c>
      <c r="AG35" s="48">
        <v>1.6080000000000001</v>
      </c>
      <c r="AH35" s="48">
        <v>0.10425</v>
      </c>
      <c r="AI35" s="58">
        <f t="shared" si="8"/>
        <v>24.008775</v>
      </c>
      <c r="AJ35" s="146">
        <v>4877.5861418379091</v>
      </c>
      <c r="AK35" s="20">
        <v>1383.2568224935003</v>
      </c>
      <c r="AL35" s="20">
        <v>18.070488103500203</v>
      </c>
      <c r="AM35" s="20">
        <v>18974.096023123417</v>
      </c>
      <c r="AN35" s="20">
        <v>3349.8557250840031</v>
      </c>
      <c r="AO35" s="20">
        <v>4243.6982259533188</v>
      </c>
      <c r="AP35" s="20">
        <v>5.4498298996243602</v>
      </c>
      <c r="AQ35" s="20">
        <v>3.330386406141717</v>
      </c>
      <c r="AR35" s="20">
        <v>35.885835822795691</v>
      </c>
      <c r="AS35" s="20">
        <v>5.3609518415269264</v>
      </c>
      <c r="AT35" s="20">
        <v>1.665429349122221</v>
      </c>
      <c r="AU35" s="20">
        <v>32.917291354933013</v>
      </c>
      <c r="AV35" s="147">
        <v>58.762091407681226</v>
      </c>
    </row>
    <row r="36" spans="1:48">
      <c r="A36" s="35"/>
      <c r="B36" s="273">
        <v>33</v>
      </c>
      <c r="C36" s="263">
        <v>34</v>
      </c>
      <c r="D36" s="255">
        <v>1</v>
      </c>
      <c r="E36" s="256" t="s">
        <v>42</v>
      </c>
      <c r="F36" s="20">
        <f t="shared" si="3"/>
        <v>55.791678000000047</v>
      </c>
      <c r="G36" s="18">
        <v>1618.612314</v>
      </c>
      <c r="H36" s="263">
        <v>1</v>
      </c>
      <c r="I36" s="180">
        <v>0.48749999999999999</v>
      </c>
      <c r="J36" s="20">
        <v>11.9</v>
      </c>
      <c r="K36" s="20">
        <v>7.52</v>
      </c>
      <c r="L36" s="20">
        <v>101</v>
      </c>
      <c r="M36" s="147">
        <v>10.89</v>
      </c>
      <c r="N36" s="146">
        <v>7.3145714285714281</v>
      </c>
      <c r="O36" s="24">
        <v>0.68822857142857075</v>
      </c>
      <c r="P36" s="20">
        <v>5.2073</v>
      </c>
      <c r="Q36" s="20">
        <v>0.60049999999999937</v>
      </c>
      <c r="R36" s="20">
        <f t="shared" si="6"/>
        <v>2.107271428571428</v>
      </c>
      <c r="S36" s="20">
        <v>2.107271428571428</v>
      </c>
      <c r="T36" s="20">
        <f t="shared" si="7"/>
        <v>0.91337769653665757</v>
      </c>
      <c r="U36" s="147" t="s">
        <v>42</v>
      </c>
      <c r="V36" s="20">
        <v>1.3089799999999998</v>
      </c>
      <c r="W36" s="20">
        <v>2.0146999999999901E-2</v>
      </c>
      <c r="X36" s="11">
        <v>1.3500000350177288E-2</v>
      </c>
      <c r="Y36" s="11">
        <v>1.2135000228881836</v>
      </c>
      <c r="Z36" s="10">
        <v>9.0700000524520874E-2</v>
      </c>
      <c r="AA36" s="20">
        <v>1.0396000000000001</v>
      </c>
      <c r="AB36" s="20">
        <v>1.0396000000000001</v>
      </c>
      <c r="AC36" s="20">
        <v>2.5349999999999984E-2</v>
      </c>
      <c r="AD36" s="17">
        <v>-119.66234279278042</v>
      </c>
      <c r="AE36" s="20">
        <v>-15.747789824225672</v>
      </c>
      <c r="AF36" s="18">
        <f t="shared" si="9"/>
        <v>6.3199758010249525</v>
      </c>
      <c r="AG36" s="48">
        <v>1.5620000000000001</v>
      </c>
      <c r="AH36" s="48">
        <v>0.11588</v>
      </c>
      <c r="AI36" s="58">
        <f t="shared" si="8"/>
        <v>26.687163999999996</v>
      </c>
      <c r="AJ36" s="146">
        <v>4808.12</v>
      </c>
      <c r="AK36" s="20">
        <v>1402.32</v>
      </c>
      <c r="AL36" s="20">
        <v>21.28</v>
      </c>
      <c r="AM36" s="20">
        <v>13154.4</v>
      </c>
      <c r="AN36" s="20">
        <v>3414.41</v>
      </c>
      <c r="AO36" s="20">
        <v>4375.22</v>
      </c>
      <c r="AP36" s="20">
        <v>3.58</v>
      </c>
      <c r="AQ36" s="20">
        <v>3.28</v>
      </c>
      <c r="AR36" s="20">
        <v>42.12</v>
      </c>
      <c r="AS36" s="20">
        <v>2.0873814681869169</v>
      </c>
      <c r="AT36" s="20">
        <v>2.44</v>
      </c>
      <c r="AU36" s="20">
        <v>33.35</v>
      </c>
      <c r="AV36" s="147">
        <v>56.21</v>
      </c>
    </row>
    <row r="37" spans="1:48">
      <c r="A37" s="35"/>
      <c r="B37" s="273">
        <v>34</v>
      </c>
      <c r="C37" s="263">
        <v>39</v>
      </c>
      <c r="D37" s="255">
        <v>1</v>
      </c>
      <c r="E37" s="256" t="s">
        <v>42</v>
      </c>
      <c r="F37" s="20">
        <f t="shared" ref="F37:F60" si="10">G37-G36</f>
        <v>48.635751000000027</v>
      </c>
      <c r="G37" s="18">
        <v>1667.248065</v>
      </c>
      <c r="H37" s="263">
        <v>1</v>
      </c>
      <c r="I37" s="180">
        <v>0.48958333333333331</v>
      </c>
      <c r="J37" s="20">
        <v>11.4</v>
      </c>
      <c r="K37" s="20">
        <v>7.39</v>
      </c>
      <c r="L37" s="20">
        <v>100.5</v>
      </c>
      <c r="M37" s="147">
        <v>10.99</v>
      </c>
      <c r="N37" s="146">
        <v>8.7759999999999998</v>
      </c>
      <c r="O37" s="24">
        <v>-0.86145733333333396</v>
      </c>
      <c r="P37" s="20">
        <v>5.0016999999999996</v>
      </c>
      <c r="Q37" s="20">
        <v>2.8999999999999915E-2</v>
      </c>
      <c r="R37" s="20">
        <f t="shared" si="6"/>
        <v>3.7743000000000002</v>
      </c>
      <c r="S37" s="20">
        <v>3.7743000000000002</v>
      </c>
      <c r="T37" s="20">
        <f t="shared" si="7"/>
        <v>0.86194532144085501</v>
      </c>
      <c r="U37" s="147" t="s">
        <v>42</v>
      </c>
      <c r="V37" s="20">
        <v>1.3159799999999999</v>
      </c>
      <c r="W37" s="20">
        <v>2.0146999999999901E-2</v>
      </c>
      <c r="X37" s="11">
        <v>5.0599999725818634E-2</v>
      </c>
      <c r="Y37" s="11">
        <v>1.1979000568389893</v>
      </c>
      <c r="Z37" s="10">
        <v>9.1600000858306885E-2</v>
      </c>
      <c r="AA37" s="20">
        <v>1.04</v>
      </c>
      <c r="AB37" s="20">
        <v>1.04</v>
      </c>
      <c r="AC37" s="20">
        <v>2.5349999999999984E-2</v>
      </c>
      <c r="AD37" s="17">
        <v>-119.2877701088637</v>
      </c>
      <c r="AE37" s="20">
        <v>-15.41497942688394</v>
      </c>
      <c r="AF37" s="18">
        <f t="shared" si="9"/>
        <v>4.0320653062078264</v>
      </c>
      <c r="AG37" s="48">
        <v>1.5680000000000001</v>
      </c>
      <c r="AH37" s="48">
        <v>0.11221</v>
      </c>
      <c r="AI37" s="58">
        <f t="shared" si="8"/>
        <v>25.841963</v>
      </c>
      <c r="AJ37" s="146">
        <v>4852.5772360547617</v>
      </c>
      <c r="AK37" s="20">
        <v>1380.0664810264043</v>
      </c>
      <c r="AL37" s="20">
        <v>26.399462512482003</v>
      </c>
      <c r="AM37" s="20">
        <v>20086.870277363003</v>
      </c>
      <c r="AN37" s="20">
        <v>3375.6253176466776</v>
      </c>
      <c r="AO37" s="20">
        <v>4278.7057152688212</v>
      </c>
      <c r="AP37" s="20">
        <v>6.550988208483953</v>
      </c>
      <c r="AQ37" s="20">
        <v>6.1057309359665641</v>
      </c>
      <c r="AR37" s="20">
        <v>45.073769363756725</v>
      </c>
      <c r="AS37" s="20">
        <v>7.444175858397605</v>
      </c>
      <c r="AT37" s="20">
        <v>3.5404623451621964</v>
      </c>
      <c r="AU37" s="20">
        <v>32.453942021573269</v>
      </c>
      <c r="AV37" s="147">
        <v>54.504141884443015</v>
      </c>
    </row>
    <row r="38" spans="1:48">
      <c r="A38" s="35"/>
      <c r="B38" s="273">
        <v>35</v>
      </c>
      <c r="C38" s="263">
        <v>37</v>
      </c>
      <c r="D38" s="255">
        <v>1</v>
      </c>
      <c r="E38" s="256" t="s">
        <v>42</v>
      </c>
      <c r="F38" s="20">
        <f t="shared" si="10"/>
        <v>35.65009299999997</v>
      </c>
      <c r="G38" s="18">
        <v>1702.898158</v>
      </c>
      <c r="H38" s="263">
        <v>1</v>
      </c>
      <c r="I38" s="180">
        <v>0.49305555555555558</v>
      </c>
      <c r="J38" s="20">
        <v>10.9</v>
      </c>
      <c r="K38" s="20">
        <v>7.41</v>
      </c>
      <c r="L38" s="20">
        <v>98.2</v>
      </c>
      <c r="M38" s="147">
        <v>10.82</v>
      </c>
      <c r="N38" s="146">
        <v>8.2629999999999999</v>
      </c>
      <c r="O38" s="24">
        <v>1.4443719999999978</v>
      </c>
      <c r="P38" s="20">
        <v>4.8296999999999999</v>
      </c>
      <c r="Q38" s="20">
        <v>2.8999999999999915E-2</v>
      </c>
      <c r="R38" s="20">
        <f t="shared" si="6"/>
        <v>3.4333</v>
      </c>
      <c r="S38" s="20">
        <v>3.4333</v>
      </c>
      <c r="T38" s="20">
        <f t="shared" si="7"/>
        <v>1.4446631006514956</v>
      </c>
      <c r="U38" s="147" t="s">
        <v>42</v>
      </c>
      <c r="V38" s="20">
        <v>1.3629799999999999</v>
      </c>
      <c r="W38" s="20">
        <v>2.0146999999999901E-2</v>
      </c>
      <c r="X38" s="11">
        <v>1.3100000098347664E-2</v>
      </c>
      <c r="Y38" s="11">
        <v>1.2454999685287476</v>
      </c>
      <c r="Z38" s="10">
        <v>0.10069999843835831</v>
      </c>
      <c r="AA38" s="20">
        <v>0.87419999999999998</v>
      </c>
      <c r="AB38" s="20">
        <v>0.87419999999999998</v>
      </c>
      <c r="AC38" s="20">
        <v>6.1099999999999988E-2</v>
      </c>
      <c r="AD38" s="17">
        <v>-118.83886450152097</v>
      </c>
      <c r="AE38" s="20">
        <v>-15.424303081929306</v>
      </c>
      <c r="AF38" s="18">
        <f t="shared" si="9"/>
        <v>4.5555601539134756</v>
      </c>
      <c r="AG38" s="48">
        <v>1.5880000000000001</v>
      </c>
      <c r="AH38" s="48">
        <v>0.10666</v>
      </c>
      <c r="AI38" s="58">
        <f t="shared" si="8"/>
        <v>24.563798000000002</v>
      </c>
      <c r="AJ38" s="146">
        <v>4644.3100000000004</v>
      </c>
      <c r="AK38" s="20">
        <v>1355.66</v>
      </c>
      <c r="AL38" s="20">
        <v>8.16</v>
      </c>
      <c r="AM38" s="20">
        <v>19841.71</v>
      </c>
      <c r="AN38" s="20">
        <v>3265.17</v>
      </c>
      <c r="AO38" s="20">
        <v>4274.07</v>
      </c>
      <c r="AP38" s="20">
        <v>5.47</v>
      </c>
      <c r="AQ38" s="20">
        <v>3.81</v>
      </c>
      <c r="AR38" s="20">
        <v>37.42</v>
      </c>
      <c r="AS38" s="20">
        <v>4.0363254642800754</v>
      </c>
      <c r="AT38" s="20">
        <v>3.22</v>
      </c>
      <c r="AU38" s="20">
        <v>31.62</v>
      </c>
      <c r="AV38" s="147">
        <v>53.51</v>
      </c>
    </row>
    <row r="39" spans="1:48">
      <c r="A39" s="35"/>
      <c r="B39" s="273">
        <v>36</v>
      </c>
      <c r="C39" s="263">
        <v>38</v>
      </c>
      <c r="D39" s="255">
        <v>1</v>
      </c>
      <c r="E39" s="256" t="s">
        <v>42</v>
      </c>
      <c r="F39" s="20">
        <f t="shared" si="10"/>
        <v>59.828492000000097</v>
      </c>
      <c r="G39" s="18">
        <v>1762.7266500000001</v>
      </c>
      <c r="H39" s="263">
        <v>1</v>
      </c>
      <c r="I39" s="180">
        <v>0.49513888888888891</v>
      </c>
      <c r="J39" s="20">
        <v>11.2</v>
      </c>
      <c r="K39" s="20">
        <v>7.32</v>
      </c>
      <c r="L39" s="20">
        <v>100.9</v>
      </c>
      <c r="M39" s="147">
        <v>11.08</v>
      </c>
      <c r="N39" s="146">
        <v>8.2539999999999996</v>
      </c>
      <c r="O39" s="24">
        <v>-0.86145733333333396</v>
      </c>
      <c r="P39" s="20">
        <v>4.7946999999999997</v>
      </c>
      <c r="Q39" s="20">
        <v>2.8999999999999915E-2</v>
      </c>
      <c r="R39" s="20">
        <f t="shared" si="6"/>
        <v>3.4592999999999998</v>
      </c>
      <c r="S39" s="20">
        <v>3.4592999999999998</v>
      </c>
      <c r="T39" s="20">
        <f t="shared" si="7"/>
        <v>0.86194532144085501</v>
      </c>
      <c r="U39" s="147" t="s">
        <v>42</v>
      </c>
      <c r="V39" s="20">
        <v>1.38598</v>
      </c>
      <c r="W39" s="20">
        <v>2.0146999999999901E-2</v>
      </c>
      <c r="X39" s="11">
        <v>1.2000000104308128E-2</v>
      </c>
      <c r="Y39" s="11">
        <v>1.2216000556945801</v>
      </c>
      <c r="Z39" s="10">
        <v>9.1099999845027924E-2</v>
      </c>
      <c r="AA39" s="20">
        <v>1.0589</v>
      </c>
      <c r="AB39" s="20">
        <v>1.0589</v>
      </c>
      <c r="AC39" s="20">
        <v>2.5349999999999984E-2</v>
      </c>
      <c r="AD39" s="17">
        <v>-119.9958675522235</v>
      </c>
      <c r="AE39" s="20">
        <v>-15.643499765602773</v>
      </c>
      <c r="AF39" s="18">
        <f t="shared" si="9"/>
        <v>5.1521305725986792</v>
      </c>
      <c r="AG39" s="48">
        <v>1.581</v>
      </c>
      <c r="AH39" s="48">
        <v>0.11118</v>
      </c>
      <c r="AI39" s="58">
        <f t="shared" si="8"/>
        <v>25.604754000000003</v>
      </c>
      <c r="AJ39" s="146" t="s">
        <v>42</v>
      </c>
      <c r="AK39" s="20" t="s">
        <v>42</v>
      </c>
      <c r="AL39" s="20" t="s">
        <v>42</v>
      </c>
      <c r="AM39" s="20" t="s">
        <v>42</v>
      </c>
      <c r="AN39" s="20" t="s">
        <v>42</v>
      </c>
      <c r="AO39" s="20" t="s">
        <v>42</v>
      </c>
      <c r="AP39" s="20" t="s">
        <v>42</v>
      </c>
      <c r="AQ39" s="20" t="s">
        <v>42</v>
      </c>
      <c r="AR39" s="20" t="s">
        <v>42</v>
      </c>
      <c r="AS39" s="20" t="s">
        <v>42</v>
      </c>
      <c r="AT39" s="20" t="s">
        <v>42</v>
      </c>
      <c r="AU39" s="20" t="s">
        <v>42</v>
      </c>
      <c r="AV39" s="147" t="s">
        <v>42</v>
      </c>
    </row>
    <row r="40" spans="1:48">
      <c r="A40" s="35"/>
      <c r="B40" s="273">
        <v>37</v>
      </c>
      <c r="C40" s="263">
        <v>42</v>
      </c>
      <c r="D40" s="255">
        <v>1</v>
      </c>
      <c r="E40" s="256" t="s">
        <v>42</v>
      </c>
      <c r="F40" s="20">
        <f t="shared" si="10"/>
        <v>56.100899999999911</v>
      </c>
      <c r="G40" s="18">
        <v>1818.82755</v>
      </c>
      <c r="H40" s="263" t="s">
        <v>42</v>
      </c>
      <c r="I40" s="180">
        <v>0.49930555555555556</v>
      </c>
      <c r="J40" s="20">
        <v>10.6</v>
      </c>
      <c r="K40" s="20">
        <v>7.29</v>
      </c>
      <c r="L40" s="20">
        <v>100.8</v>
      </c>
      <c r="M40" s="147">
        <v>11.18</v>
      </c>
      <c r="N40" s="146">
        <v>7.6879999999999997</v>
      </c>
      <c r="O40" s="24">
        <v>-0.86145733333333396</v>
      </c>
      <c r="P40" s="20">
        <v>4.5197000000000003</v>
      </c>
      <c r="Q40" s="20">
        <v>2.8999999999999915E-2</v>
      </c>
      <c r="R40" s="20">
        <f t="shared" si="6"/>
        <v>3.1682999999999995</v>
      </c>
      <c r="S40" s="20">
        <v>3.1682999999999995</v>
      </c>
      <c r="T40" s="20">
        <f t="shared" si="7"/>
        <v>0.86194532144085501</v>
      </c>
      <c r="U40" s="147" t="s">
        <v>42</v>
      </c>
      <c r="V40" s="20">
        <v>1.36798</v>
      </c>
      <c r="W40" s="20">
        <v>2.0146999999999901E-2</v>
      </c>
      <c r="X40" s="11">
        <v>3.5999998450279236E-2</v>
      </c>
      <c r="Y40" s="11">
        <v>1.2556999921798706</v>
      </c>
      <c r="Z40" s="10">
        <v>7.5300000607967377E-2</v>
      </c>
      <c r="AA40" s="20">
        <v>0.84760000000000002</v>
      </c>
      <c r="AB40" s="20">
        <v>0.84760000000000002</v>
      </c>
      <c r="AC40" s="20">
        <v>6.1099999999999988E-2</v>
      </c>
      <c r="AD40" s="17">
        <v>-119.76046786372672</v>
      </c>
      <c r="AE40" s="20">
        <v>-15.473816446790423</v>
      </c>
      <c r="AF40" s="18">
        <f t="shared" si="9"/>
        <v>4.0300637105966644</v>
      </c>
      <c r="AG40" s="48">
        <v>1.583</v>
      </c>
      <c r="AH40" s="48">
        <v>0.10209</v>
      </c>
      <c r="AI40" s="58">
        <f t="shared" si="8"/>
        <v>23.511326999999998</v>
      </c>
      <c r="AJ40" s="146">
        <v>4829.3120090022085</v>
      </c>
      <c r="AK40" s="20">
        <v>1212.4626322266804</v>
      </c>
      <c r="AL40" s="20">
        <v>40.695320471344083</v>
      </c>
      <c r="AM40" s="20">
        <v>24887.65124337146</v>
      </c>
      <c r="AN40" s="20">
        <v>3393.3049598631733</v>
      </c>
      <c r="AO40" s="20">
        <v>3903.1950367611989</v>
      </c>
      <c r="AP40" s="20">
        <v>7.1891041682554526</v>
      </c>
      <c r="AQ40" s="20">
        <v>5.5988298282875313</v>
      </c>
      <c r="AR40" s="20">
        <v>52.750191827521803</v>
      </c>
      <c r="AS40" s="20">
        <v>4.5083258537524786</v>
      </c>
      <c r="AT40" s="20">
        <v>4.4929954322478363</v>
      </c>
      <c r="AU40" s="20">
        <v>28.247039527812628</v>
      </c>
      <c r="AV40" s="147">
        <v>55.86967981508753</v>
      </c>
    </row>
    <row r="41" spans="1:48">
      <c r="A41" s="35"/>
      <c r="B41" s="273">
        <v>38</v>
      </c>
      <c r="C41" s="263">
        <v>31</v>
      </c>
      <c r="D41" s="255">
        <v>1</v>
      </c>
      <c r="E41" s="256" t="s">
        <v>42</v>
      </c>
      <c r="F41" s="20">
        <f t="shared" si="10"/>
        <v>46.645970000000034</v>
      </c>
      <c r="G41" s="18">
        <v>1865.47352</v>
      </c>
      <c r="H41" s="263">
        <v>1</v>
      </c>
      <c r="I41" s="180">
        <v>0.50208333333333333</v>
      </c>
      <c r="J41" s="20">
        <v>10.9</v>
      </c>
      <c r="K41" s="20">
        <v>7.26</v>
      </c>
      <c r="L41" s="20">
        <v>100.5</v>
      </c>
      <c r="M41" s="147">
        <v>11.17</v>
      </c>
      <c r="N41" s="146">
        <v>7.1079999999999997</v>
      </c>
      <c r="O41" s="24">
        <v>-1.2755916666666671</v>
      </c>
      <c r="P41" s="20">
        <v>4.7092999999999998</v>
      </c>
      <c r="Q41" s="20">
        <v>0.60049999999999937</v>
      </c>
      <c r="R41" s="20">
        <f t="shared" si="6"/>
        <v>2.3986999999999998</v>
      </c>
      <c r="S41" s="20">
        <v>2.3986999999999998</v>
      </c>
      <c r="T41" s="20">
        <f t="shared" si="7"/>
        <v>1.4098703309416243</v>
      </c>
      <c r="U41" s="147" t="s">
        <v>42</v>
      </c>
      <c r="V41" s="20">
        <v>1.3529799999999998</v>
      </c>
      <c r="W41" s="20">
        <v>2.0146999999999901E-2</v>
      </c>
      <c r="X41" s="11">
        <v>2.5900000706315041E-2</v>
      </c>
      <c r="Y41" s="11">
        <v>1.2252000570297241</v>
      </c>
      <c r="Z41" s="10">
        <v>7.5599998235702515E-2</v>
      </c>
      <c r="AA41" s="20">
        <v>0.92010000000000003</v>
      </c>
      <c r="AB41" s="20">
        <v>0.92010000000000003</v>
      </c>
      <c r="AC41" s="20">
        <v>2.5349999999999984E-2</v>
      </c>
      <c r="AD41" s="17">
        <v>-119.50482445787951</v>
      </c>
      <c r="AE41" s="20">
        <v>-15.74532633973554</v>
      </c>
      <c r="AF41" s="18">
        <f t="shared" si="9"/>
        <v>6.4577862600048093</v>
      </c>
      <c r="AG41" s="48">
        <v>1.5229999999999999</v>
      </c>
      <c r="AH41" s="48">
        <v>9.6119999999999997E-2</v>
      </c>
      <c r="AI41" s="58">
        <f t="shared" si="8"/>
        <v>22.136436</v>
      </c>
      <c r="AJ41" s="146">
        <v>4082.91</v>
      </c>
      <c r="AK41" s="20">
        <v>1038.81</v>
      </c>
      <c r="AL41" s="20">
        <v>16.149999999999999</v>
      </c>
      <c r="AM41" s="20">
        <v>12032.32</v>
      </c>
      <c r="AN41" s="20">
        <v>2776.65</v>
      </c>
      <c r="AO41" s="20">
        <v>3296.46</v>
      </c>
      <c r="AP41" s="20">
        <v>3.32</v>
      </c>
      <c r="AQ41" s="20">
        <v>4.09</v>
      </c>
      <c r="AR41" s="20">
        <v>35.58</v>
      </c>
      <c r="AS41" s="20">
        <v>1.3797762117864223</v>
      </c>
      <c r="AT41" s="20">
        <v>0.76</v>
      </c>
      <c r="AU41" s="20">
        <v>24.17</v>
      </c>
      <c r="AV41" s="147">
        <v>47.28</v>
      </c>
    </row>
    <row r="42" spans="1:48">
      <c r="A42" s="35"/>
      <c r="B42" s="273">
        <v>39</v>
      </c>
      <c r="C42" s="263">
        <v>36</v>
      </c>
      <c r="D42" s="255">
        <v>1</v>
      </c>
      <c r="E42" s="256" t="s">
        <v>42</v>
      </c>
      <c r="F42" s="20">
        <f t="shared" si="10"/>
        <v>41.513748999999962</v>
      </c>
      <c r="G42" s="18">
        <v>1906.987269</v>
      </c>
      <c r="H42" s="263">
        <v>1</v>
      </c>
      <c r="I42" s="180">
        <v>0.50416666666666665</v>
      </c>
      <c r="J42" s="20">
        <v>10.9</v>
      </c>
      <c r="K42" s="20">
        <v>7.09</v>
      </c>
      <c r="L42" s="20">
        <v>99.9</v>
      </c>
      <c r="M42" s="147">
        <v>11.02</v>
      </c>
      <c r="N42" s="146">
        <v>7.8819999999999997</v>
      </c>
      <c r="O42" s="24">
        <v>-0.86145733333333396</v>
      </c>
      <c r="P42" s="20">
        <v>4.5622999999999996</v>
      </c>
      <c r="Q42" s="20">
        <v>0.60049999999999937</v>
      </c>
      <c r="R42" s="20">
        <f t="shared" si="6"/>
        <v>3.3197000000000001</v>
      </c>
      <c r="S42" s="20">
        <v>3.3197000000000001</v>
      </c>
      <c r="T42" s="20">
        <f t="shared" si="7"/>
        <v>1.0500995129766408</v>
      </c>
      <c r="U42" s="147" t="s">
        <v>42</v>
      </c>
      <c r="V42" s="20">
        <v>1.3139799999999999</v>
      </c>
      <c r="W42" s="20">
        <v>2.0146999999999901E-2</v>
      </c>
      <c r="X42" s="11">
        <v>7.799999788403511E-3</v>
      </c>
      <c r="Y42" s="11">
        <v>1.2023999691009521</v>
      </c>
      <c r="Z42" s="10">
        <v>0.226500004529953</v>
      </c>
      <c r="AA42" s="20">
        <v>0.87529999999999997</v>
      </c>
      <c r="AB42" s="20">
        <v>0.87529999999999997</v>
      </c>
      <c r="AC42" s="20">
        <v>2.5349999999999984E-2</v>
      </c>
      <c r="AD42" s="17">
        <v>-120.01550840423867</v>
      </c>
      <c r="AE42" s="20">
        <v>-15.728020200598772</v>
      </c>
      <c r="AF42" s="18">
        <f t="shared" si="9"/>
        <v>5.8086532005515039</v>
      </c>
      <c r="AG42" s="48">
        <v>1.613</v>
      </c>
      <c r="AH42" s="48">
        <v>9.7420000000000007E-2</v>
      </c>
      <c r="AI42" s="58">
        <f t="shared" si="8"/>
        <v>22.435825999999999</v>
      </c>
      <c r="AJ42" s="146" t="s">
        <v>42</v>
      </c>
      <c r="AK42" s="20" t="s">
        <v>42</v>
      </c>
      <c r="AL42" s="20" t="s">
        <v>42</v>
      </c>
      <c r="AM42" s="20" t="s">
        <v>42</v>
      </c>
      <c r="AN42" s="20" t="s">
        <v>42</v>
      </c>
      <c r="AO42" s="20" t="s">
        <v>42</v>
      </c>
      <c r="AP42" s="20" t="s">
        <v>42</v>
      </c>
      <c r="AQ42" s="20" t="s">
        <v>42</v>
      </c>
      <c r="AR42" s="20" t="s">
        <v>42</v>
      </c>
      <c r="AS42" s="20" t="s">
        <v>42</v>
      </c>
      <c r="AT42" s="20" t="s">
        <v>42</v>
      </c>
      <c r="AU42" s="20" t="s">
        <v>42</v>
      </c>
      <c r="AV42" s="147" t="s">
        <v>42</v>
      </c>
    </row>
    <row r="43" spans="1:48">
      <c r="A43" s="35"/>
      <c r="B43" s="273">
        <v>40</v>
      </c>
      <c r="C43" s="263">
        <v>32</v>
      </c>
      <c r="D43" s="255">
        <v>1</v>
      </c>
      <c r="E43" s="256" t="s">
        <v>42</v>
      </c>
      <c r="F43" s="20">
        <f t="shared" si="10"/>
        <v>54.378398000000061</v>
      </c>
      <c r="G43" s="18">
        <v>1961.365667</v>
      </c>
      <c r="H43" s="263">
        <v>1</v>
      </c>
      <c r="I43" s="180">
        <v>0.50694444444444442</v>
      </c>
      <c r="J43" s="20">
        <v>10.8</v>
      </c>
      <c r="K43" s="20">
        <v>7.08</v>
      </c>
      <c r="L43" s="20">
        <v>99.7</v>
      </c>
      <c r="M43" s="147">
        <v>11.01</v>
      </c>
      <c r="N43" s="146" t="s">
        <v>42</v>
      </c>
      <c r="O43" s="24" t="s">
        <v>42</v>
      </c>
      <c r="P43" s="20">
        <v>4.5462999999999996</v>
      </c>
      <c r="Q43" s="20">
        <v>0.60049999999999937</v>
      </c>
      <c r="R43" s="20" t="s">
        <v>42</v>
      </c>
      <c r="S43" s="20" t="s">
        <v>42</v>
      </c>
      <c r="T43" s="20" t="s">
        <v>42</v>
      </c>
      <c r="U43" s="147" t="s">
        <v>42</v>
      </c>
      <c r="V43" s="20">
        <v>1.2719799999999999</v>
      </c>
      <c r="W43" s="20">
        <v>2.0146999999999901E-2</v>
      </c>
      <c r="X43" s="11">
        <v>1.2000000104308128E-2</v>
      </c>
      <c r="Y43" s="11">
        <v>1.187999963760376</v>
      </c>
      <c r="Z43" s="10">
        <v>0.14159999787807465</v>
      </c>
      <c r="AA43" s="20">
        <v>1.0051000000000001</v>
      </c>
      <c r="AB43" s="20">
        <v>1.0051000000000001</v>
      </c>
      <c r="AC43" s="20">
        <v>2.5349999999999984E-2</v>
      </c>
      <c r="AD43" s="17">
        <v>-121.35616576162272</v>
      </c>
      <c r="AE43" s="20">
        <v>-16.152836494717256</v>
      </c>
      <c r="AF43" s="18">
        <f t="shared" si="9"/>
        <v>7.8665261961153305</v>
      </c>
      <c r="AG43" s="48">
        <v>1.579</v>
      </c>
      <c r="AH43" s="48">
        <v>8.9849999999999999E-2</v>
      </c>
      <c r="AI43" s="58">
        <f t="shared" si="8"/>
        <v>20.692454999999999</v>
      </c>
      <c r="AJ43" s="146">
        <v>4349.3599999999997</v>
      </c>
      <c r="AK43" s="20">
        <v>1041.69</v>
      </c>
      <c r="AL43" s="20">
        <v>15.37</v>
      </c>
      <c r="AM43" s="20">
        <v>14301.03</v>
      </c>
      <c r="AN43" s="20">
        <v>3522.75</v>
      </c>
      <c r="AO43" s="20">
        <v>3437.28</v>
      </c>
      <c r="AP43" s="20">
        <v>4.03</v>
      </c>
      <c r="AQ43" s="20">
        <v>3.08</v>
      </c>
      <c r="AR43" s="20">
        <v>45.14</v>
      </c>
      <c r="AS43" s="20" t="s">
        <v>42</v>
      </c>
      <c r="AT43" s="20">
        <v>2.82</v>
      </c>
      <c r="AU43" s="20">
        <v>25</v>
      </c>
      <c r="AV43" s="147">
        <v>54.43</v>
      </c>
    </row>
    <row r="44" spans="1:48">
      <c r="A44" s="35"/>
      <c r="B44" s="273">
        <v>41</v>
      </c>
      <c r="C44" s="263">
        <v>40</v>
      </c>
      <c r="D44" s="255">
        <v>1</v>
      </c>
      <c r="E44" s="256" t="s">
        <v>42</v>
      </c>
      <c r="F44" s="20">
        <f t="shared" si="10"/>
        <v>48.298125000000027</v>
      </c>
      <c r="G44" s="18">
        <v>2009.6637920000001</v>
      </c>
      <c r="H44" s="263">
        <v>1</v>
      </c>
      <c r="I44" s="180">
        <v>0.51180555555555551</v>
      </c>
      <c r="J44" s="20">
        <v>11</v>
      </c>
      <c r="K44" s="20">
        <v>7.06</v>
      </c>
      <c r="L44" s="20">
        <v>99.9</v>
      </c>
      <c r="M44" s="147">
        <v>11.05</v>
      </c>
      <c r="N44" s="146" t="s">
        <v>42</v>
      </c>
      <c r="O44" s="24" t="s">
        <v>42</v>
      </c>
      <c r="P44" s="20">
        <v>4.1497000000000002</v>
      </c>
      <c r="Q44" s="20">
        <v>2.8999999999999915E-2</v>
      </c>
      <c r="R44" s="20" t="s">
        <v>42</v>
      </c>
      <c r="S44" s="20" t="s">
        <v>42</v>
      </c>
      <c r="T44" s="20" t="s">
        <v>42</v>
      </c>
      <c r="U44" s="147" t="s">
        <v>42</v>
      </c>
      <c r="V44" s="20">
        <v>1.2919799999999999</v>
      </c>
      <c r="W44" s="20">
        <v>2.0146999999999901E-2</v>
      </c>
      <c r="X44" s="11">
        <v>1.8699999898672104E-2</v>
      </c>
      <c r="Y44" s="11">
        <v>1.2111999988555908</v>
      </c>
      <c r="Z44" s="10">
        <v>0.10949999839067459</v>
      </c>
      <c r="AA44" s="20">
        <v>0.68720000000000003</v>
      </c>
      <c r="AB44" s="20">
        <v>0.68720000000000003</v>
      </c>
      <c r="AC44" s="20">
        <v>6.1099999999999988E-2</v>
      </c>
      <c r="AD44" s="17">
        <v>-118.7798260918992</v>
      </c>
      <c r="AE44" s="20">
        <v>-15.373548690937712</v>
      </c>
      <c r="AF44" s="18">
        <f t="shared" si="9"/>
        <v>4.2085634356024997</v>
      </c>
      <c r="AG44" s="48">
        <v>1.57</v>
      </c>
      <c r="AH44" s="48">
        <v>0.10306999999999999</v>
      </c>
      <c r="AI44" s="58">
        <f t="shared" si="8"/>
        <v>23.737020999999999</v>
      </c>
      <c r="AJ44" s="146">
        <v>4542.6851719075294</v>
      </c>
      <c r="AK44" s="20">
        <v>1060.1428870832847</v>
      </c>
      <c r="AL44" s="20">
        <v>23.533443213931559</v>
      </c>
      <c r="AM44" s="20">
        <v>22114.013273847733</v>
      </c>
      <c r="AN44" s="20">
        <v>3290.7130768405586</v>
      </c>
      <c r="AO44" s="20">
        <v>3487.6664889755352</v>
      </c>
      <c r="AP44" s="20">
        <v>6.9727772927811174</v>
      </c>
      <c r="AQ44" s="20">
        <v>5.3094143431482257</v>
      </c>
      <c r="AR44" s="20">
        <v>41.299899324545123</v>
      </c>
      <c r="AS44" s="20">
        <v>3.244063383778431</v>
      </c>
      <c r="AT44" s="20">
        <v>3.5523146114063433</v>
      </c>
      <c r="AU44" s="20">
        <v>24.796254812943758</v>
      </c>
      <c r="AV44" s="147">
        <v>57.851685502451424</v>
      </c>
    </row>
    <row r="45" spans="1:48">
      <c r="A45" s="35"/>
      <c r="B45" s="273">
        <v>42</v>
      </c>
      <c r="C45" s="263">
        <v>44</v>
      </c>
      <c r="D45" s="255">
        <v>1</v>
      </c>
      <c r="E45" s="256" t="s">
        <v>42</v>
      </c>
      <c r="F45" s="20">
        <f t="shared" si="10"/>
        <v>52.772212999999965</v>
      </c>
      <c r="G45" s="18">
        <v>2062.436005</v>
      </c>
      <c r="H45" s="263">
        <v>1</v>
      </c>
      <c r="I45" s="180">
        <v>0.51458333333333328</v>
      </c>
      <c r="J45" s="20">
        <v>9.6</v>
      </c>
      <c r="K45" s="20">
        <v>6.49</v>
      </c>
      <c r="L45" s="20">
        <v>96.5</v>
      </c>
      <c r="M45" s="147">
        <v>10.98</v>
      </c>
      <c r="N45" s="146">
        <v>8.2859999999999996</v>
      </c>
      <c r="O45" s="24">
        <v>-0.86145733333333396</v>
      </c>
      <c r="P45" s="20">
        <v>4.1186999999999996</v>
      </c>
      <c r="Q45" s="20">
        <v>2.8999999999999915E-2</v>
      </c>
      <c r="R45" s="20">
        <f t="shared" ref="R45:R50" si="11">N45-P45</f>
        <v>4.1673</v>
      </c>
      <c r="S45" s="20">
        <v>4.1673</v>
      </c>
      <c r="T45" s="20" t="s">
        <v>42</v>
      </c>
      <c r="U45" s="147" t="s">
        <v>42</v>
      </c>
      <c r="V45" s="20">
        <v>1.1289799999999999</v>
      </c>
      <c r="W45" s="20">
        <v>2.0146999999999901E-2</v>
      </c>
      <c r="X45" s="11" t="s">
        <v>42</v>
      </c>
      <c r="Y45" s="11">
        <v>1.0238000154495239</v>
      </c>
      <c r="Z45" s="10">
        <v>5.3199999034404755E-2</v>
      </c>
      <c r="AA45" s="20">
        <v>0.8206</v>
      </c>
      <c r="AB45" s="20">
        <v>0.8206</v>
      </c>
      <c r="AC45" s="20">
        <v>1.6500000000000015E-2</v>
      </c>
      <c r="AD45" s="17">
        <v>-120.78567406238629</v>
      </c>
      <c r="AE45" s="20">
        <v>-15.76719679298029</v>
      </c>
      <c r="AF45" s="18">
        <f t="shared" si="9"/>
        <v>5.3519002814560253</v>
      </c>
      <c r="AG45" s="48">
        <v>1.528</v>
      </c>
      <c r="AH45" s="48">
        <v>9.11E-2</v>
      </c>
      <c r="AI45" s="58">
        <f t="shared" si="8"/>
        <v>20.980329999999999</v>
      </c>
      <c r="AJ45" s="146">
        <v>4167.7155312577916</v>
      </c>
      <c r="AK45" s="20">
        <v>947.31912330588966</v>
      </c>
      <c r="AL45" s="20">
        <v>14.855622226849034</v>
      </c>
      <c r="AM45" s="20">
        <v>23063.850711582618</v>
      </c>
      <c r="AN45" s="20">
        <v>3068.6587920256979</v>
      </c>
      <c r="AO45" s="20">
        <v>3175.6898467273213</v>
      </c>
      <c r="AP45" s="20">
        <v>6.3381837385387509</v>
      </c>
      <c r="AQ45" s="20">
        <v>3.9733561892063989</v>
      </c>
      <c r="AR45" s="20">
        <v>25.467307310795306</v>
      </c>
      <c r="AS45" s="20">
        <v>3.5490926614578728</v>
      </c>
      <c r="AT45" s="20">
        <v>3.4501745937259742</v>
      </c>
      <c r="AU45" s="20">
        <v>22.018963891112037</v>
      </c>
      <c r="AV45" s="147">
        <v>57.877934894585003</v>
      </c>
    </row>
    <row r="46" spans="1:48">
      <c r="A46" s="35"/>
      <c r="B46" s="273">
        <v>43</v>
      </c>
      <c r="C46" s="263">
        <v>46</v>
      </c>
      <c r="D46" s="255">
        <v>1</v>
      </c>
      <c r="E46" s="256" t="s">
        <v>42</v>
      </c>
      <c r="F46" s="20">
        <f t="shared" si="10"/>
        <v>37.230380999999852</v>
      </c>
      <c r="G46" s="18">
        <v>2099.6663859999999</v>
      </c>
      <c r="H46" s="263">
        <v>1</v>
      </c>
      <c r="I46" s="180">
        <v>0.5180555555555556</v>
      </c>
      <c r="J46" s="20">
        <v>10.199999999999999</v>
      </c>
      <c r="K46" s="20">
        <v>6.23</v>
      </c>
      <c r="L46" s="20">
        <v>94.5</v>
      </c>
      <c r="M46" s="147">
        <v>10.63</v>
      </c>
      <c r="N46" s="146">
        <v>6.399</v>
      </c>
      <c r="O46" s="24">
        <v>-0.86145733333333396</v>
      </c>
      <c r="P46" s="20">
        <v>3.6787000000000001</v>
      </c>
      <c r="Q46" s="20">
        <v>2.8999999999999915E-2</v>
      </c>
      <c r="R46" s="20">
        <f t="shared" si="11"/>
        <v>2.7202999999999999</v>
      </c>
      <c r="S46" s="20">
        <v>2.7202999999999999</v>
      </c>
      <c r="T46" s="20">
        <f>SQRT(O46^2+Q46^2)</f>
        <v>0.86194532144085501</v>
      </c>
      <c r="U46" s="147" t="s">
        <v>42</v>
      </c>
      <c r="V46" s="20">
        <v>1.1189799999999999</v>
      </c>
      <c r="W46" s="20">
        <v>2.0146999999999901E-2</v>
      </c>
      <c r="X46" s="11">
        <v>4.3999999761581421E-3</v>
      </c>
      <c r="Y46" s="11">
        <v>0.98600000143051147</v>
      </c>
      <c r="Z46" s="10">
        <v>4.9800001084804535E-2</v>
      </c>
      <c r="AA46" s="20">
        <v>0.71230000000000004</v>
      </c>
      <c r="AB46" s="20">
        <v>0.71230000000000004</v>
      </c>
      <c r="AC46" s="20">
        <v>1.6500000000000015E-2</v>
      </c>
      <c r="AD46" s="17">
        <v>-119.99238191179782</v>
      </c>
      <c r="AE46" s="20">
        <v>-15.843284145303738</v>
      </c>
      <c r="AF46" s="18">
        <f t="shared" si="9"/>
        <v>6.7538912506320798</v>
      </c>
      <c r="AG46" s="48">
        <v>1.56</v>
      </c>
      <c r="AH46" s="48">
        <v>8.455E-2</v>
      </c>
      <c r="AI46" s="58">
        <f t="shared" si="8"/>
        <v>19.471865000000001</v>
      </c>
      <c r="AJ46" s="146">
        <v>3913.4556546747122</v>
      </c>
      <c r="AK46" s="20">
        <v>808.21406592910171</v>
      </c>
      <c r="AL46" s="20">
        <v>9.9183359577940085</v>
      </c>
      <c r="AM46" s="20">
        <v>12530.10835592703</v>
      </c>
      <c r="AN46" s="20">
        <v>2972.0236005989432</v>
      </c>
      <c r="AO46" s="20">
        <v>2829.4796312355638</v>
      </c>
      <c r="AP46" s="20">
        <v>3.5204956361815731</v>
      </c>
      <c r="AQ46" s="20">
        <v>3.4965449861682227</v>
      </c>
      <c r="AR46" s="20">
        <v>20.162445366721869</v>
      </c>
      <c r="AS46" s="20">
        <v>3.4207456673585472</v>
      </c>
      <c r="AT46" s="20">
        <v>1.8245506886845577</v>
      </c>
      <c r="AU46" s="20">
        <v>20.754290655718947</v>
      </c>
      <c r="AV46" s="147">
        <v>61.43413069345354</v>
      </c>
    </row>
    <row r="47" spans="1:48">
      <c r="A47" s="35"/>
      <c r="B47" s="273">
        <v>44</v>
      </c>
      <c r="C47" s="263">
        <v>45</v>
      </c>
      <c r="D47" s="255">
        <v>1</v>
      </c>
      <c r="E47" s="256" t="s">
        <v>42</v>
      </c>
      <c r="F47" s="20">
        <f t="shared" si="10"/>
        <v>58.779113999999936</v>
      </c>
      <c r="G47" s="18">
        <v>2158.4454999999998</v>
      </c>
      <c r="H47" s="263" t="s">
        <v>42</v>
      </c>
      <c r="I47" s="180">
        <v>0.52013888888888893</v>
      </c>
      <c r="J47" s="20">
        <v>11.4</v>
      </c>
      <c r="K47" s="20">
        <v>6.73</v>
      </c>
      <c r="L47" s="20">
        <v>100</v>
      </c>
      <c r="M47" s="147">
        <v>10.93</v>
      </c>
      <c r="N47" s="146">
        <v>6.4370000000000003</v>
      </c>
      <c r="O47" s="24">
        <v>-0.86145733333333396</v>
      </c>
      <c r="P47" s="20">
        <v>2.9087000000000001</v>
      </c>
      <c r="Q47" s="20">
        <v>2.8999999999999915E-2</v>
      </c>
      <c r="R47" s="20">
        <f t="shared" si="11"/>
        <v>3.5283000000000002</v>
      </c>
      <c r="S47" s="20">
        <v>3.5283000000000002</v>
      </c>
      <c r="T47" s="20">
        <f>SQRT(O47^2+Q47^2)</f>
        <v>0.86194532144085501</v>
      </c>
      <c r="U47" s="147" t="s">
        <v>42</v>
      </c>
      <c r="V47" s="20">
        <v>1.14598</v>
      </c>
      <c r="W47" s="20">
        <v>2.0146999999999901E-2</v>
      </c>
      <c r="X47" s="11">
        <v>1.1900000274181366E-2</v>
      </c>
      <c r="Y47" s="11">
        <v>1.0216000080108643</v>
      </c>
      <c r="Z47" s="10">
        <v>0.10239999741315842</v>
      </c>
      <c r="AA47" s="20">
        <v>0.61170000000000002</v>
      </c>
      <c r="AB47" s="20">
        <v>0.61170000000000002</v>
      </c>
      <c r="AC47" s="20">
        <v>6.1099999999999988E-2</v>
      </c>
      <c r="AD47" s="17">
        <v>-119.68118471938845</v>
      </c>
      <c r="AE47" s="20">
        <v>-15.824995583213738</v>
      </c>
      <c r="AF47" s="18">
        <f t="shared" si="9"/>
        <v>6.9187799463214503</v>
      </c>
      <c r="AG47" s="48">
        <v>1.552</v>
      </c>
      <c r="AH47" s="48">
        <v>0.10517</v>
      </c>
      <c r="AI47" s="58">
        <f t="shared" si="8"/>
        <v>24.220651</v>
      </c>
      <c r="AJ47" s="146">
        <v>3784.1525317344694</v>
      </c>
      <c r="AK47" s="20">
        <v>806.97591377415336</v>
      </c>
      <c r="AL47" s="20">
        <v>13.076741229509732</v>
      </c>
      <c r="AM47" s="20">
        <v>18445.129043747882</v>
      </c>
      <c r="AN47" s="20">
        <v>3042.2094815461405</v>
      </c>
      <c r="AO47" s="20">
        <v>2920.0739799301491</v>
      </c>
      <c r="AP47" s="20">
        <v>5.4923894933061144</v>
      </c>
      <c r="AQ47" s="20">
        <v>3.7706083082678434</v>
      </c>
      <c r="AR47" s="20">
        <v>20.237405949711388</v>
      </c>
      <c r="AS47" s="20">
        <v>5.5953968819525741</v>
      </c>
      <c r="AT47" s="20">
        <v>4.7140495257271793</v>
      </c>
      <c r="AU47" s="20">
        <v>20.963256743623326</v>
      </c>
      <c r="AV47" s="147">
        <v>51.298909496993382</v>
      </c>
    </row>
    <row r="48" spans="1:48">
      <c r="A48" s="35"/>
      <c r="B48" s="273">
        <v>45</v>
      </c>
      <c r="C48" s="263">
        <v>51</v>
      </c>
      <c r="D48" s="255">
        <v>1</v>
      </c>
      <c r="E48" s="256" t="s">
        <v>42</v>
      </c>
      <c r="F48" s="20">
        <f t="shared" si="10"/>
        <v>56.584228000000167</v>
      </c>
      <c r="G48" s="18">
        <v>2215.029728</v>
      </c>
      <c r="H48" s="263">
        <v>1</v>
      </c>
      <c r="I48" s="180">
        <v>0.52361111111111114</v>
      </c>
      <c r="J48" s="20">
        <v>11.3</v>
      </c>
      <c r="K48" s="20">
        <v>6.22</v>
      </c>
      <c r="L48" s="20">
        <v>93.6</v>
      </c>
      <c r="M48" s="147">
        <v>10.220000000000001</v>
      </c>
      <c r="N48" s="146">
        <v>7.5389999999999997</v>
      </c>
      <c r="O48" s="225">
        <v>-1.6798742857142877</v>
      </c>
      <c r="P48" s="20">
        <v>2.8167</v>
      </c>
      <c r="Q48" s="20">
        <v>0.29749999999999943</v>
      </c>
      <c r="R48" s="20">
        <f t="shared" si="11"/>
        <v>4.7222999999999997</v>
      </c>
      <c r="S48" s="20">
        <v>4.7222999999999997</v>
      </c>
      <c r="T48" s="20">
        <f>SQRT(O48^2+Q48^2)</f>
        <v>1.7060140286070591</v>
      </c>
      <c r="U48" s="147" t="s">
        <v>42</v>
      </c>
      <c r="V48" s="20">
        <v>1.02298</v>
      </c>
      <c r="W48" s="20">
        <v>2.0146999999999901E-2</v>
      </c>
      <c r="X48" s="11">
        <v>6.5200001001358032E-2</v>
      </c>
      <c r="Y48" s="11">
        <v>0.94019997119903564</v>
      </c>
      <c r="Z48" s="10">
        <v>5.2799999713897705E-2</v>
      </c>
      <c r="AA48" s="20">
        <v>0.61450000000000005</v>
      </c>
      <c r="AB48" s="20">
        <v>0.61450000000000005</v>
      </c>
      <c r="AC48" s="20">
        <v>1.6500000000000015E-2</v>
      </c>
      <c r="AD48" s="17">
        <v>-120.94243316778349</v>
      </c>
      <c r="AE48" s="20">
        <v>-15.865544715662782</v>
      </c>
      <c r="AF48" s="18">
        <f t="shared" si="9"/>
        <v>5.9819245575187665</v>
      </c>
      <c r="AG48" s="48">
        <v>1.5549999999999999</v>
      </c>
      <c r="AH48" s="48">
        <v>0.12716</v>
      </c>
      <c r="AI48" s="58">
        <f t="shared" si="8"/>
        <v>29.284948</v>
      </c>
      <c r="AJ48" s="146">
        <v>3483.4881881021392</v>
      </c>
      <c r="AK48" s="20">
        <v>720.16356890792349</v>
      </c>
      <c r="AL48" s="20">
        <v>10.741427442168144</v>
      </c>
      <c r="AM48" s="20">
        <v>7111.0444127202618</v>
      </c>
      <c r="AN48" s="20">
        <v>2721.092724983283</v>
      </c>
      <c r="AO48" s="20">
        <v>2594.8410696242654</v>
      </c>
      <c r="AP48" s="20">
        <v>2.0675959367201995</v>
      </c>
      <c r="AQ48" s="20">
        <v>2.575829575084124</v>
      </c>
      <c r="AR48" s="20">
        <v>21.447177589989728</v>
      </c>
      <c r="AS48" s="20">
        <v>2.9589388551163296</v>
      </c>
      <c r="AT48" s="20">
        <v>4.0725242541817863</v>
      </c>
      <c r="AU48" s="20">
        <v>19.108747138885199</v>
      </c>
      <c r="AV48" s="147">
        <v>49.423197516888592</v>
      </c>
    </row>
    <row r="49" spans="1:48">
      <c r="A49" s="35"/>
      <c r="B49" s="273">
        <v>46</v>
      </c>
      <c r="C49" s="263">
        <v>47</v>
      </c>
      <c r="D49" s="255">
        <v>1</v>
      </c>
      <c r="E49" s="256" t="s">
        <v>42</v>
      </c>
      <c r="F49" s="20">
        <f t="shared" si="10"/>
        <v>40.221834999999828</v>
      </c>
      <c r="G49" s="18">
        <v>2255.2515629999998</v>
      </c>
      <c r="H49" s="263" t="s">
        <v>42</v>
      </c>
      <c r="I49" s="180">
        <v>0.52569444444444446</v>
      </c>
      <c r="J49" s="20">
        <v>13.7</v>
      </c>
      <c r="K49" s="20">
        <v>7.09</v>
      </c>
      <c r="L49" s="20">
        <v>100</v>
      </c>
      <c r="M49" s="147">
        <v>10.38</v>
      </c>
      <c r="N49" s="146">
        <v>6.3339999999999996</v>
      </c>
      <c r="O49" s="24">
        <v>-0.86145733333333396</v>
      </c>
      <c r="P49" s="20">
        <v>2.4517000000000002</v>
      </c>
      <c r="Q49" s="20">
        <v>2.8999999999999915E-2</v>
      </c>
      <c r="R49" s="20">
        <f t="shared" si="11"/>
        <v>3.8822999999999994</v>
      </c>
      <c r="S49" s="20">
        <v>3.8822999999999994</v>
      </c>
      <c r="T49" s="20">
        <f>SQRT(O49^2+Q49^2)</f>
        <v>0.86194532144085501</v>
      </c>
      <c r="U49" s="147" t="s">
        <v>42</v>
      </c>
      <c r="V49" s="20">
        <v>0.93898000000000004</v>
      </c>
      <c r="W49" s="20">
        <v>2.0146999999999901E-2</v>
      </c>
      <c r="X49" s="11">
        <v>5.4999999701976776E-3</v>
      </c>
      <c r="Y49" s="11">
        <v>0.77929997444152832</v>
      </c>
      <c r="Z49" s="10">
        <v>4.8700001090764999E-2</v>
      </c>
      <c r="AA49" s="20">
        <v>0.60729999999999995</v>
      </c>
      <c r="AB49" s="20">
        <v>0.60729999999999995</v>
      </c>
      <c r="AC49" s="20">
        <v>1.6500000000000015E-2</v>
      </c>
      <c r="AD49" s="17">
        <v>-122.79401252083419</v>
      </c>
      <c r="AE49" s="20">
        <v>-16.354311823976115</v>
      </c>
      <c r="AF49" s="18">
        <f t="shared" si="9"/>
        <v>8.0404820709747327</v>
      </c>
      <c r="AG49" s="48">
        <v>1.4890000000000001</v>
      </c>
      <c r="AH49" s="48">
        <v>0.11913</v>
      </c>
      <c r="AI49" s="58">
        <f t="shared" si="8"/>
        <v>27.435639000000002</v>
      </c>
      <c r="AJ49" s="146">
        <v>3200.3245240601118</v>
      </c>
      <c r="AK49" s="20">
        <v>657.31556967402503</v>
      </c>
      <c r="AL49" s="20">
        <v>12.745605417384269</v>
      </c>
      <c r="AM49" s="20">
        <v>10092.313794407939</v>
      </c>
      <c r="AN49" s="20">
        <v>2423.5935327046568</v>
      </c>
      <c r="AO49" s="20">
        <v>2480.2314397896039</v>
      </c>
      <c r="AP49" s="20">
        <v>3.0098241836754984</v>
      </c>
      <c r="AQ49" s="20">
        <v>1.9925334808586759</v>
      </c>
      <c r="AR49" s="20">
        <v>19.704601708436094</v>
      </c>
      <c r="AS49" s="20">
        <v>6.910775078023268</v>
      </c>
      <c r="AT49" s="20">
        <v>2.4542370942954319</v>
      </c>
      <c r="AU49" s="20">
        <v>18.222908818936549</v>
      </c>
      <c r="AV49" s="147">
        <v>86.343390066709574</v>
      </c>
    </row>
    <row r="50" spans="1:48">
      <c r="A50" s="35"/>
      <c r="B50" s="273">
        <v>47</v>
      </c>
      <c r="C50" s="263">
        <v>48</v>
      </c>
      <c r="D50" s="255">
        <v>1</v>
      </c>
      <c r="E50" s="256" t="s">
        <v>42</v>
      </c>
      <c r="F50" s="20">
        <f t="shared" si="10"/>
        <v>52.846220000000358</v>
      </c>
      <c r="G50" s="18">
        <v>2308.0977830000002</v>
      </c>
      <c r="H50" s="263">
        <v>1</v>
      </c>
      <c r="I50" s="180">
        <v>0.52847222222222223</v>
      </c>
      <c r="J50" s="20">
        <v>11.8</v>
      </c>
      <c r="K50" s="20">
        <v>7.07</v>
      </c>
      <c r="L50" s="20">
        <v>99.9</v>
      </c>
      <c r="M50" s="147">
        <v>10.8</v>
      </c>
      <c r="N50" s="146">
        <v>4.8211830000000004</v>
      </c>
      <c r="O50" s="24">
        <v>0.68822857142857075</v>
      </c>
      <c r="P50" s="20">
        <v>2.5607000000000002</v>
      </c>
      <c r="Q50" s="20">
        <v>2.8999999999999915E-2</v>
      </c>
      <c r="R50" s="20">
        <f t="shared" si="11"/>
        <v>2.2604830000000002</v>
      </c>
      <c r="S50" s="20">
        <v>2.2604830000000002</v>
      </c>
      <c r="T50" s="20">
        <f>SQRT(O50^2+Q50^2)</f>
        <v>0.68883928933432015</v>
      </c>
      <c r="U50" s="147" t="s">
        <v>42</v>
      </c>
      <c r="V50" s="20">
        <v>0.95997999999999994</v>
      </c>
      <c r="W50" s="20">
        <v>2.0146999999999901E-2</v>
      </c>
      <c r="X50" s="11">
        <v>9.2000002041459084E-3</v>
      </c>
      <c r="Y50" s="11">
        <v>0.79509997367858887</v>
      </c>
      <c r="Z50" s="10">
        <v>4.4900000095367432E-2</v>
      </c>
      <c r="AA50" s="20">
        <v>0.47420000000000001</v>
      </c>
      <c r="AB50" s="20">
        <v>0.47420000000000001</v>
      </c>
      <c r="AC50" s="20">
        <v>6.1099999999999988E-2</v>
      </c>
      <c r="AD50" s="17">
        <v>-120.91236379725279</v>
      </c>
      <c r="AE50" s="20">
        <v>-15.915229203660608</v>
      </c>
      <c r="AF50" s="18">
        <f t="shared" si="9"/>
        <v>6.4094698320320731</v>
      </c>
      <c r="AG50" s="48">
        <v>1.514</v>
      </c>
      <c r="AH50" s="48">
        <v>0.14097999999999999</v>
      </c>
      <c r="AI50" s="58">
        <f t="shared" si="8"/>
        <v>32.467693999999995</v>
      </c>
      <c r="AJ50" s="146">
        <v>3163.8796090329615</v>
      </c>
      <c r="AK50" s="20">
        <v>680.38833258958005</v>
      </c>
      <c r="AL50" s="20">
        <v>13.179287759445709</v>
      </c>
      <c r="AM50" s="20">
        <v>18589.78769571775</v>
      </c>
      <c r="AN50" s="20">
        <v>2459.9534850282566</v>
      </c>
      <c r="AO50" s="20">
        <v>2583.4310531140363</v>
      </c>
      <c r="AP50" s="20">
        <v>5.2692204520672821</v>
      </c>
      <c r="AQ50" s="20">
        <v>4.3482804149438374</v>
      </c>
      <c r="AR50" s="20">
        <v>24.330326352064485</v>
      </c>
      <c r="AS50" s="20">
        <v>4.1381773428758608</v>
      </c>
      <c r="AT50" s="20">
        <v>2.7105937651531216</v>
      </c>
      <c r="AU50" s="20">
        <v>18.140873472427451</v>
      </c>
      <c r="AV50" s="147">
        <v>45.040971016798707</v>
      </c>
    </row>
    <row r="51" spans="1:48">
      <c r="A51" s="35"/>
      <c r="B51" s="273">
        <v>48</v>
      </c>
      <c r="C51" s="263">
        <v>43</v>
      </c>
      <c r="D51" s="255">
        <v>1</v>
      </c>
      <c r="E51" s="256" t="s">
        <v>42</v>
      </c>
      <c r="F51" s="20">
        <f t="shared" si="10"/>
        <v>56.670182999999724</v>
      </c>
      <c r="G51" s="18">
        <v>2364.7679659999999</v>
      </c>
      <c r="H51" s="263" t="s">
        <v>42</v>
      </c>
      <c r="I51" s="180">
        <v>0.53263888888888888</v>
      </c>
      <c r="J51" s="20">
        <v>10</v>
      </c>
      <c r="K51" s="20">
        <v>6.84</v>
      </c>
      <c r="L51" s="20">
        <v>99.6</v>
      </c>
      <c r="M51" s="147">
        <v>11.33</v>
      </c>
      <c r="N51" s="146" t="s">
        <v>42</v>
      </c>
      <c r="O51" s="24" t="s">
        <v>42</v>
      </c>
      <c r="P51" s="20">
        <v>2.5306999999999999</v>
      </c>
      <c r="Q51" s="20">
        <v>2.8999999999999915E-2</v>
      </c>
      <c r="R51" s="20" t="s">
        <v>42</v>
      </c>
      <c r="S51" s="20" t="s">
        <v>42</v>
      </c>
      <c r="T51" s="20" t="s">
        <v>42</v>
      </c>
      <c r="U51" s="147" t="s">
        <v>42</v>
      </c>
      <c r="V51" s="20">
        <v>0.95898000000000005</v>
      </c>
      <c r="W51" s="20">
        <v>2.0146999999999901E-2</v>
      </c>
      <c r="X51" s="11">
        <v>4.4999998062849045E-3</v>
      </c>
      <c r="Y51" s="11">
        <v>0.83300000429153398</v>
      </c>
      <c r="Z51" s="10">
        <v>4.3200001120567322E-2</v>
      </c>
      <c r="AA51" s="20">
        <v>0.62509999999999999</v>
      </c>
      <c r="AB51" s="20">
        <v>0.62509999999999999</v>
      </c>
      <c r="AC51" s="20">
        <v>1.6500000000000015E-2</v>
      </c>
      <c r="AD51" s="17">
        <v>-122.84134544014167</v>
      </c>
      <c r="AE51" s="20">
        <v>-16.047989145652505</v>
      </c>
      <c r="AF51" s="18">
        <f t="shared" si="9"/>
        <v>5.5425677250783707</v>
      </c>
      <c r="AG51" s="48">
        <v>1.488</v>
      </c>
      <c r="AH51" s="48">
        <v>0.12734000000000001</v>
      </c>
      <c r="AI51" s="58">
        <f t="shared" si="8"/>
        <v>29.326402000000002</v>
      </c>
      <c r="AJ51" s="146">
        <v>3291.3200854872912</v>
      </c>
      <c r="AK51" s="20">
        <v>690.80620006400545</v>
      </c>
      <c r="AL51" s="20">
        <v>17.656979107568162</v>
      </c>
      <c r="AM51" s="20">
        <v>10881.926388512604</v>
      </c>
      <c r="AN51" s="20">
        <v>2353.0829463850928</v>
      </c>
      <c r="AO51" s="20">
        <v>2506.9889346737655</v>
      </c>
      <c r="AP51" s="20">
        <v>3.0934767363902775</v>
      </c>
      <c r="AQ51" s="20">
        <v>3.1707357480171128</v>
      </c>
      <c r="AR51" s="20">
        <v>27.773963307077469</v>
      </c>
      <c r="AS51" s="20">
        <v>3.3559843079404663</v>
      </c>
      <c r="AT51" s="20">
        <v>2.3163141305482506</v>
      </c>
      <c r="AU51" s="20">
        <v>18.063106767430433</v>
      </c>
      <c r="AV51" s="147">
        <v>42.097612404131922</v>
      </c>
    </row>
    <row r="52" spans="1:48">
      <c r="A52" s="35"/>
      <c r="B52" s="273">
        <v>49</v>
      </c>
      <c r="C52" s="263">
        <v>50</v>
      </c>
      <c r="D52" s="255">
        <v>1</v>
      </c>
      <c r="E52" s="256" t="s">
        <v>42</v>
      </c>
      <c r="F52" s="20">
        <f t="shared" si="10"/>
        <v>56.079369000000042</v>
      </c>
      <c r="G52" s="18">
        <v>2420.8473349999999</v>
      </c>
      <c r="H52" s="263">
        <v>1</v>
      </c>
      <c r="I52" s="180">
        <v>0.5493055555555556</v>
      </c>
      <c r="J52" s="20">
        <v>7.7</v>
      </c>
      <c r="K52" s="20">
        <v>6.41</v>
      </c>
      <c r="L52" s="20">
        <v>96.2</v>
      </c>
      <c r="M52" s="147">
        <v>11.43</v>
      </c>
      <c r="N52" s="146">
        <v>6.6676285714285717</v>
      </c>
      <c r="O52" s="225">
        <v>-1.6798742857142877</v>
      </c>
      <c r="P52" s="20">
        <v>2.5387</v>
      </c>
      <c r="Q52" s="20">
        <v>0.29749999999999943</v>
      </c>
      <c r="R52" s="20">
        <f t="shared" ref="R52:R60" si="12">N52-P52</f>
        <v>4.1289285714285722</v>
      </c>
      <c r="S52" s="20">
        <v>4.1289285714285722</v>
      </c>
      <c r="T52" s="20">
        <f t="shared" ref="T52:T60" si="13">SQRT(O52^2+Q52^2)</f>
        <v>1.7060140286070591</v>
      </c>
      <c r="U52" s="147" t="s">
        <v>42</v>
      </c>
      <c r="V52" s="20">
        <v>0.90168000000000004</v>
      </c>
      <c r="W52" s="20">
        <v>2.0146999999999901E-2</v>
      </c>
      <c r="X52" s="11">
        <v>1.1699999682605267E-2</v>
      </c>
      <c r="Y52" s="11">
        <v>0.76620000600814819</v>
      </c>
      <c r="Z52" s="10">
        <v>4.2300000786781311E-2</v>
      </c>
      <c r="AA52" s="20">
        <v>0.4854</v>
      </c>
      <c r="AB52" s="20">
        <v>0.4854</v>
      </c>
      <c r="AC52" s="20">
        <v>6.1099999999999988E-2</v>
      </c>
      <c r="AD52" s="17">
        <v>-122.66186325124652</v>
      </c>
      <c r="AE52" s="20">
        <v>-16.423895998162727</v>
      </c>
      <c r="AF52" s="18">
        <f t="shared" si="9"/>
        <v>8.7293047340553045</v>
      </c>
      <c r="AG52" s="48">
        <v>1.573</v>
      </c>
      <c r="AH52" s="48">
        <v>0.12058000000000001</v>
      </c>
      <c r="AI52" s="58">
        <f t="shared" si="8"/>
        <v>27.769574000000002</v>
      </c>
      <c r="AJ52" s="146">
        <v>3227.6708330186807</v>
      </c>
      <c r="AK52" s="20">
        <v>643.21620635356703</v>
      </c>
      <c r="AL52" s="20">
        <v>16.726172212372688</v>
      </c>
      <c r="AM52" s="20">
        <v>19342.662729062373</v>
      </c>
      <c r="AN52" s="20">
        <v>2529.2035899638249</v>
      </c>
      <c r="AO52" s="20">
        <v>2522.7238109899004</v>
      </c>
      <c r="AP52" s="20">
        <v>5.6658897614639834</v>
      </c>
      <c r="AQ52" s="20">
        <v>3.973107169324428</v>
      </c>
      <c r="AR52" s="20">
        <v>28.44549499079244</v>
      </c>
      <c r="AS52" s="20">
        <v>3.0179175522140946</v>
      </c>
      <c r="AT52" s="20">
        <v>4.848815005412078</v>
      </c>
      <c r="AU52" s="20">
        <v>17.355750175524154</v>
      </c>
      <c r="AV52" s="147">
        <v>48.52211052587117</v>
      </c>
    </row>
    <row r="53" spans="1:48">
      <c r="A53" s="35"/>
      <c r="B53" s="273">
        <v>50</v>
      </c>
      <c r="C53" s="263">
        <v>49</v>
      </c>
      <c r="D53" s="255">
        <v>1</v>
      </c>
      <c r="E53" s="256" t="s">
        <v>42</v>
      </c>
      <c r="F53" s="20">
        <f t="shared" si="10"/>
        <v>45.897386999999981</v>
      </c>
      <c r="G53" s="18">
        <v>2466.7447219999999</v>
      </c>
      <c r="H53" s="263" t="s">
        <v>42</v>
      </c>
      <c r="I53" s="180">
        <v>0.55277777777777781</v>
      </c>
      <c r="J53" s="20">
        <v>13.9</v>
      </c>
      <c r="K53" s="20">
        <v>6.97</v>
      </c>
      <c r="L53" s="20">
        <v>99.8</v>
      </c>
      <c r="M53" s="147">
        <v>10.3</v>
      </c>
      <c r="N53" s="146">
        <v>6.1440000000000001</v>
      </c>
      <c r="O53" s="24">
        <v>-0.86145733333333396</v>
      </c>
      <c r="P53" s="20">
        <v>2.2827000000000002</v>
      </c>
      <c r="Q53" s="20">
        <v>0.29749999999999943</v>
      </c>
      <c r="R53" s="20">
        <f t="shared" si="12"/>
        <v>3.8613</v>
      </c>
      <c r="S53" s="20">
        <v>3.8613</v>
      </c>
      <c r="T53" s="20">
        <f t="shared" si="13"/>
        <v>0.91138081346590716</v>
      </c>
      <c r="U53" s="147" t="s">
        <v>42</v>
      </c>
      <c r="V53" s="20">
        <v>0.79968000000000006</v>
      </c>
      <c r="W53" s="20">
        <v>2.0146999999999901E-2</v>
      </c>
      <c r="X53" s="11">
        <v>1.6000000759959221E-2</v>
      </c>
      <c r="Y53" s="11">
        <v>0.60500001907348633</v>
      </c>
      <c r="Z53" s="10">
        <v>0.20640000700950623</v>
      </c>
      <c r="AA53" s="20">
        <v>0.52710000000000001</v>
      </c>
      <c r="AB53" s="20">
        <v>0.52710000000000001</v>
      </c>
      <c r="AC53" s="20">
        <v>6.1099999999999988E-2</v>
      </c>
      <c r="AD53" s="17">
        <v>-123.67765377002101</v>
      </c>
      <c r="AE53" s="20">
        <v>-16.419322016135805</v>
      </c>
      <c r="AF53" s="18">
        <f t="shared" si="9"/>
        <v>7.6769223590654292</v>
      </c>
      <c r="AG53" s="48">
        <v>1.5249999999999999</v>
      </c>
      <c r="AH53" s="48">
        <v>0.12584000000000001</v>
      </c>
      <c r="AI53" s="58">
        <f t="shared" si="8"/>
        <v>28.980951999999998</v>
      </c>
      <c r="AJ53" s="146">
        <v>2326.9070144566867</v>
      </c>
      <c r="AK53" s="20">
        <v>391.53769570751297</v>
      </c>
      <c r="AL53" s="20">
        <v>9.729254828630209</v>
      </c>
      <c r="AM53" s="20">
        <v>5524.0990821032565</v>
      </c>
      <c r="AN53" s="20">
        <v>1783.6219552262205</v>
      </c>
      <c r="AO53" s="20">
        <v>1702.3190793927008</v>
      </c>
      <c r="AP53" s="20">
        <v>1.751455116395686</v>
      </c>
      <c r="AQ53" s="20">
        <v>0.48498295637851774</v>
      </c>
      <c r="AR53" s="20">
        <v>12.076185103600011</v>
      </c>
      <c r="AS53" s="20">
        <v>4.3491396059269816</v>
      </c>
      <c r="AT53" s="20">
        <v>0</v>
      </c>
      <c r="AU53" s="20">
        <v>13.104712403020732</v>
      </c>
      <c r="AV53" s="147">
        <v>43.331053734252876</v>
      </c>
    </row>
    <row r="54" spans="1:48">
      <c r="A54" s="35"/>
      <c r="B54" s="273">
        <v>51</v>
      </c>
      <c r="C54" s="263">
        <v>53</v>
      </c>
      <c r="D54" s="255">
        <v>1</v>
      </c>
      <c r="E54" s="256" t="s">
        <v>42</v>
      </c>
      <c r="F54" s="20">
        <f t="shared" si="10"/>
        <v>59.709077999999863</v>
      </c>
      <c r="G54" s="18">
        <v>2526.4537999999998</v>
      </c>
      <c r="H54" s="263">
        <v>1</v>
      </c>
      <c r="I54" s="180">
        <v>0.55555555555555558</v>
      </c>
      <c r="J54" s="20">
        <v>12.4</v>
      </c>
      <c r="K54" s="20">
        <v>6.87</v>
      </c>
      <c r="L54" s="20">
        <v>99.8</v>
      </c>
      <c r="M54" s="147">
        <v>10.62</v>
      </c>
      <c r="N54" s="146">
        <v>6.117</v>
      </c>
      <c r="O54" s="225">
        <v>-1.6798742857142877</v>
      </c>
      <c r="P54" s="20">
        <v>2.1966999999999999</v>
      </c>
      <c r="Q54" s="20">
        <v>0.29749999999999943</v>
      </c>
      <c r="R54" s="20">
        <f t="shared" si="12"/>
        <v>3.9203000000000001</v>
      </c>
      <c r="S54" s="20">
        <v>3.9203000000000001</v>
      </c>
      <c r="T54" s="20">
        <f t="shared" si="13"/>
        <v>1.7060140286070591</v>
      </c>
      <c r="U54" s="147" t="s">
        <v>42</v>
      </c>
      <c r="V54" s="20">
        <v>0.73238000000000003</v>
      </c>
      <c r="W54" s="20">
        <v>2.0146999999999901E-2</v>
      </c>
      <c r="X54" s="11">
        <v>1.5900000929832458E-2</v>
      </c>
      <c r="Y54" s="11">
        <v>0.59930002689361572</v>
      </c>
      <c r="Z54" s="10">
        <v>4.7600001096725464E-2</v>
      </c>
      <c r="AA54" s="20">
        <v>0.4178</v>
      </c>
      <c r="AB54" s="20">
        <v>0.4178</v>
      </c>
      <c r="AC54" s="20">
        <v>6.1350000000000016E-2</v>
      </c>
      <c r="AD54" s="17">
        <v>-126.66406910912174</v>
      </c>
      <c r="AE54" s="20">
        <v>-16.750709601620802</v>
      </c>
      <c r="AF54" s="18">
        <f t="shared" si="9"/>
        <v>7.341607703844673</v>
      </c>
      <c r="AG54" s="48">
        <v>1.5209999999999999</v>
      </c>
      <c r="AH54" s="48">
        <v>0.11703</v>
      </c>
      <c r="AI54" s="58">
        <f t="shared" si="8"/>
        <v>26.952009</v>
      </c>
      <c r="AJ54" s="146">
        <v>2889.6659148998579</v>
      </c>
      <c r="AK54" s="20">
        <v>465.21528904297475</v>
      </c>
      <c r="AL54" s="20">
        <v>8.4423630064335349</v>
      </c>
      <c r="AM54" s="20">
        <v>7914.2371452620882</v>
      </c>
      <c r="AN54" s="20">
        <v>2044.3252562472164</v>
      </c>
      <c r="AO54" s="20">
        <v>2100.487871491217</v>
      </c>
      <c r="AP54" s="20">
        <v>2.4010758375568599</v>
      </c>
      <c r="AQ54" s="20">
        <v>0.89493173938978698</v>
      </c>
      <c r="AR54" s="20">
        <v>15.842658889638287</v>
      </c>
      <c r="AS54" s="20">
        <v>3.2567257272414518</v>
      </c>
      <c r="AT54" s="20">
        <v>1.9506166204420128</v>
      </c>
      <c r="AU54" s="20">
        <v>16.464711238286</v>
      </c>
      <c r="AV54" s="147">
        <v>48.977284681607991</v>
      </c>
    </row>
    <row r="55" spans="1:48">
      <c r="A55" s="35"/>
      <c r="B55" s="273">
        <v>52</v>
      </c>
      <c r="C55" s="263">
        <v>52</v>
      </c>
      <c r="D55" s="255">
        <v>1</v>
      </c>
      <c r="E55" s="256" t="s">
        <v>42</v>
      </c>
      <c r="F55" s="20">
        <f t="shared" si="10"/>
        <v>41.873236000000361</v>
      </c>
      <c r="G55" s="18">
        <v>2568.3270360000001</v>
      </c>
      <c r="H55" s="263" t="s">
        <v>42</v>
      </c>
      <c r="I55" s="180">
        <v>0.55972222222222223</v>
      </c>
      <c r="J55" s="20">
        <v>10.8</v>
      </c>
      <c r="K55" s="20">
        <v>6.33</v>
      </c>
      <c r="L55" s="20">
        <v>94.1</v>
      </c>
      <c r="M55" s="147">
        <v>10.41</v>
      </c>
      <c r="N55" s="146">
        <v>5.976</v>
      </c>
      <c r="O55" s="225">
        <v>-1.6798742857142877</v>
      </c>
      <c r="P55" s="20">
        <v>2.2797000000000001</v>
      </c>
      <c r="Q55" s="20">
        <v>0.29749999999999943</v>
      </c>
      <c r="R55" s="20">
        <f t="shared" si="12"/>
        <v>3.6962999999999999</v>
      </c>
      <c r="S55" s="20">
        <v>3.6962999999999999</v>
      </c>
      <c r="T55" s="20">
        <f t="shared" si="13"/>
        <v>1.7060140286070591</v>
      </c>
      <c r="U55" s="147" t="s">
        <v>42</v>
      </c>
      <c r="V55" s="20">
        <v>0.73268</v>
      </c>
      <c r="W55" s="20">
        <v>2.0146999999999901E-2</v>
      </c>
      <c r="X55" s="11">
        <v>7.799999788403511E-3</v>
      </c>
      <c r="Y55" s="11">
        <v>0.56720000505447388</v>
      </c>
      <c r="Z55" s="10">
        <v>4.4599998742342002E-2</v>
      </c>
      <c r="AA55" s="20">
        <v>0.37080000000000002</v>
      </c>
      <c r="AB55" s="20">
        <v>0.37080000000000002</v>
      </c>
      <c r="AC55" s="20">
        <v>6.1099999999999988E-2</v>
      </c>
      <c r="AD55" s="17">
        <v>-124.16346419838658</v>
      </c>
      <c r="AE55" s="20">
        <v>-16.422509641485608</v>
      </c>
      <c r="AF55" s="18">
        <f t="shared" si="9"/>
        <v>7.2166129334982827</v>
      </c>
      <c r="AG55" s="48">
        <v>1.5149999999999999</v>
      </c>
      <c r="AH55" s="48">
        <v>0.11743000000000001</v>
      </c>
      <c r="AI55" s="58">
        <f t="shared" si="8"/>
        <v>27.044129000000002</v>
      </c>
      <c r="AJ55" s="146">
        <v>2503.0875043283331</v>
      </c>
      <c r="AK55" s="20">
        <v>400.11200839702929</v>
      </c>
      <c r="AL55" s="20">
        <v>11.447112717325767</v>
      </c>
      <c r="AM55" s="20">
        <v>3652.6240368578365</v>
      </c>
      <c r="AN55" s="20">
        <v>1774.1896125271628</v>
      </c>
      <c r="AO55" s="20">
        <v>1791.2078901110792</v>
      </c>
      <c r="AP55" s="20">
        <v>1.1889703930341193</v>
      </c>
      <c r="AQ55" s="20">
        <v>1.2674450275960716</v>
      </c>
      <c r="AR55" s="20">
        <v>15.925793425611845</v>
      </c>
      <c r="AS55" s="20">
        <v>2.8667726797116471</v>
      </c>
      <c r="AT55" s="20">
        <v>2.809894991079446</v>
      </c>
      <c r="AU55" s="20">
        <v>14.243224325217271</v>
      </c>
      <c r="AV55" s="147">
        <v>40.764143677894069</v>
      </c>
    </row>
    <row r="56" spans="1:48">
      <c r="A56" s="35"/>
      <c r="B56" s="273">
        <v>53</v>
      </c>
      <c r="C56" s="263">
        <v>35</v>
      </c>
      <c r="D56" s="255">
        <v>1</v>
      </c>
      <c r="E56" s="256" t="s">
        <v>42</v>
      </c>
      <c r="F56" s="20">
        <f t="shared" si="10"/>
        <v>50</v>
      </c>
      <c r="G56" s="18">
        <v>2618.3270360000001</v>
      </c>
      <c r="H56" s="263">
        <v>1</v>
      </c>
      <c r="I56" s="180">
        <v>0.56319444444444444</v>
      </c>
      <c r="J56" s="20">
        <v>11.6</v>
      </c>
      <c r="K56" s="20">
        <v>6.77</v>
      </c>
      <c r="L56" s="20">
        <v>99.4</v>
      </c>
      <c r="M56" s="147">
        <v>10.79</v>
      </c>
      <c r="N56" s="146">
        <v>5.5979999999999999</v>
      </c>
      <c r="O56" s="24">
        <v>-0.86145733333333396</v>
      </c>
      <c r="P56" s="20">
        <v>2.1223000000000001</v>
      </c>
      <c r="Q56" s="20">
        <v>0.60049999999999937</v>
      </c>
      <c r="R56" s="20">
        <f t="shared" si="12"/>
        <v>3.4756999999999998</v>
      </c>
      <c r="S56" s="20">
        <v>3.4756999999999998</v>
      </c>
      <c r="T56" s="20">
        <f t="shared" si="13"/>
        <v>1.0500995129766408</v>
      </c>
      <c r="U56" s="147" t="s">
        <v>42</v>
      </c>
      <c r="V56" s="20">
        <v>0.66638000000000008</v>
      </c>
      <c r="W56" s="20">
        <v>2.0146999999999901E-2</v>
      </c>
      <c r="X56" s="11">
        <v>5.6099999696016312E-2</v>
      </c>
      <c r="Y56" s="11">
        <v>0.54650002717971802</v>
      </c>
      <c r="Z56" s="10">
        <v>4.6999998390674591E-2</v>
      </c>
      <c r="AA56" s="20">
        <v>0.2334</v>
      </c>
      <c r="AB56" s="20">
        <v>0.2334</v>
      </c>
      <c r="AC56" s="20">
        <v>6.1099999999999988E-2</v>
      </c>
      <c r="AD56" s="17">
        <v>-125.1201820481331</v>
      </c>
      <c r="AE56" s="20">
        <v>-16.682601071075553</v>
      </c>
      <c r="AF56" s="18">
        <f t="shared" si="9"/>
        <v>8.3406265204713179</v>
      </c>
      <c r="AG56" s="48">
        <v>1.5469999999999999</v>
      </c>
      <c r="AH56" s="48">
        <v>0.11471000000000001</v>
      </c>
      <c r="AI56" s="58">
        <f t="shared" si="8"/>
        <v>26.417712999999999</v>
      </c>
      <c r="AJ56" s="146">
        <v>2386.79</v>
      </c>
      <c r="AK56" s="20">
        <v>379.43</v>
      </c>
      <c r="AL56" s="20">
        <v>11.83</v>
      </c>
      <c r="AM56" s="20">
        <v>4025.34</v>
      </c>
      <c r="AN56" s="20">
        <v>1655.75</v>
      </c>
      <c r="AO56" s="20">
        <v>1755.36</v>
      </c>
      <c r="AP56" s="20">
        <v>1.1000000000000001</v>
      </c>
      <c r="AQ56" s="20">
        <v>0.82</v>
      </c>
      <c r="AR56" s="20">
        <v>28.38</v>
      </c>
      <c r="AS56" s="20" t="s">
        <v>42</v>
      </c>
      <c r="AT56" s="20">
        <v>3.64</v>
      </c>
      <c r="AU56" s="20">
        <v>14.39</v>
      </c>
      <c r="AV56" s="147">
        <v>33.86</v>
      </c>
    </row>
    <row r="57" spans="1:48">
      <c r="A57" s="35"/>
      <c r="B57" s="273">
        <v>54</v>
      </c>
      <c r="C57" s="263">
        <v>55</v>
      </c>
      <c r="D57" s="255">
        <v>1</v>
      </c>
      <c r="E57" s="256" t="s">
        <v>42</v>
      </c>
      <c r="F57" s="20">
        <f t="shared" si="10"/>
        <v>50</v>
      </c>
      <c r="G57" s="18">
        <v>2668.3270360000001</v>
      </c>
      <c r="H57" s="263" t="s">
        <v>42</v>
      </c>
      <c r="I57" s="180">
        <v>0.56597222222222221</v>
      </c>
      <c r="J57" s="20">
        <v>9.8000000000000007</v>
      </c>
      <c r="K57" s="20">
        <v>6.08</v>
      </c>
      <c r="L57" s="20">
        <v>93</v>
      </c>
      <c r="M57" s="147">
        <v>10.6</v>
      </c>
      <c r="N57" s="146">
        <v>6.5860000000000003</v>
      </c>
      <c r="O57" s="225">
        <v>1.4046857142857156</v>
      </c>
      <c r="P57" s="20">
        <v>1.9966999999999999</v>
      </c>
      <c r="Q57" s="20">
        <v>0.29749999999999943</v>
      </c>
      <c r="R57" s="20">
        <f t="shared" si="12"/>
        <v>4.5893000000000006</v>
      </c>
      <c r="S57" s="20">
        <v>4.5893000000000006</v>
      </c>
      <c r="T57" s="20">
        <f t="shared" si="13"/>
        <v>1.4358440743751986</v>
      </c>
      <c r="U57" s="147">
        <v>3.06</v>
      </c>
      <c r="V57" s="20">
        <v>0.61868000000000001</v>
      </c>
      <c r="W57" s="20">
        <v>2.0146999999999901E-2</v>
      </c>
      <c r="X57" s="11" t="s">
        <v>42</v>
      </c>
      <c r="Y57" s="11">
        <v>0.50900000333786011</v>
      </c>
      <c r="Z57" s="10">
        <v>3.5900000482797623E-2</v>
      </c>
      <c r="AA57" s="20">
        <v>0.21579999999999999</v>
      </c>
      <c r="AB57" s="20">
        <v>0.21579999999999999</v>
      </c>
      <c r="AC57" s="20">
        <v>6.1350000000000016E-2</v>
      </c>
      <c r="AD57" s="17">
        <v>-127.13940796709849</v>
      </c>
      <c r="AE57" s="20">
        <v>-16.976970690382647</v>
      </c>
      <c r="AF57" s="18">
        <f t="shared" si="9"/>
        <v>8.6763575559626815</v>
      </c>
      <c r="AG57" s="48">
        <v>1.5320020000000001</v>
      </c>
      <c r="AH57" s="48">
        <v>0.12572</v>
      </c>
      <c r="AI57" s="58">
        <f t="shared" si="8"/>
        <v>28.953316000000001</v>
      </c>
      <c r="AJ57" s="146">
        <v>1410.2782574317678</v>
      </c>
      <c r="AK57" s="20">
        <v>194.40372131985012</v>
      </c>
      <c r="AL57" s="20">
        <v>8.5093050431375019</v>
      </c>
      <c r="AM57" s="20">
        <v>1836.4666755604471</v>
      </c>
      <c r="AN57" s="20">
        <v>964.72703861138166</v>
      </c>
      <c r="AO57" s="20">
        <v>888.10945025033243</v>
      </c>
      <c r="AP57" s="20" t="s">
        <v>42</v>
      </c>
      <c r="AQ57" s="20" t="s">
        <v>42</v>
      </c>
      <c r="AR57" s="20">
        <v>9.4907166516754167</v>
      </c>
      <c r="AS57" s="20">
        <v>1.2790439566097178</v>
      </c>
      <c r="AT57" s="20">
        <v>2.5068918264963913</v>
      </c>
      <c r="AU57" s="20">
        <v>7.4136506405507721</v>
      </c>
      <c r="AV57" s="147">
        <v>25.387298697607225</v>
      </c>
    </row>
    <row r="58" spans="1:48">
      <c r="A58" s="2"/>
      <c r="B58" s="273">
        <v>55</v>
      </c>
      <c r="C58" s="263">
        <v>65</v>
      </c>
      <c r="D58" s="255">
        <v>1</v>
      </c>
      <c r="E58" s="256" t="s">
        <v>42</v>
      </c>
      <c r="F58" s="20">
        <f t="shared" si="10"/>
        <v>50</v>
      </c>
      <c r="G58" s="18">
        <v>2718.3270360000001</v>
      </c>
      <c r="H58" s="263">
        <v>1</v>
      </c>
      <c r="I58" s="180">
        <v>0.56944444444444442</v>
      </c>
      <c r="J58" s="20">
        <v>8.9</v>
      </c>
      <c r="K58" s="20">
        <v>5.85</v>
      </c>
      <c r="L58" s="20">
        <v>85.8</v>
      </c>
      <c r="M58" s="147">
        <v>10.02</v>
      </c>
      <c r="N58" s="146">
        <v>5.3289999999999997</v>
      </c>
      <c r="O58" s="24">
        <v>-1.6798742857142877</v>
      </c>
      <c r="P58" s="20">
        <v>2.1726999999999999</v>
      </c>
      <c r="Q58" s="20">
        <v>0.29749999999999943</v>
      </c>
      <c r="R58" s="20">
        <f t="shared" si="12"/>
        <v>3.1562999999999999</v>
      </c>
      <c r="S58" s="20">
        <v>3.1562999999999999</v>
      </c>
      <c r="T58" s="20">
        <f t="shared" si="13"/>
        <v>1.7060140286070591</v>
      </c>
      <c r="U58" s="147">
        <v>3.24</v>
      </c>
      <c r="V58" s="20">
        <v>0.83778000000000008</v>
      </c>
      <c r="W58" s="20">
        <v>2.0146999999999901E-2</v>
      </c>
      <c r="X58" s="11">
        <v>4.3000001460313797E-2</v>
      </c>
      <c r="Y58" s="11">
        <v>0.72600001096725464</v>
      </c>
      <c r="Z58" s="10">
        <v>3.8100000470876694E-2</v>
      </c>
      <c r="AA58" s="20">
        <v>0.1668</v>
      </c>
      <c r="AB58" s="20">
        <v>0.1668</v>
      </c>
      <c r="AC58" s="20">
        <v>1.6500000000000015E-2</v>
      </c>
      <c r="AD58" s="17">
        <v>-123.95756615092303</v>
      </c>
      <c r="AE58" s="20">
        <v>-17.040744967611179</v>
      </c>
      <c r="AF58" s="18">
        <f t="shared" si="9"/>
        <v>12.368393589966402</v>
      </c>
      <c r="AG58" s="58">
        <v>1.5780000000000001</v>
      </c>
      <c r="AH58" s="48">
        <v>0.11006000000000001</v>
      </c>
      <c r="AI58" s="58">
        <f t="shared" si="8"/>
        <v>25.346817999999999</v>
      </c>
      <c r="AJ58" s="146">
        <v>1338.8137489320527</v>
      </c>
      <c r="AK58" s="20">
        <v>229.51516448013081</v>
      </c>
      <c r="AL58" s="20">
        <v>13.066341298857987</v>
      </c>
      <c r="AM58" s="20">
        <v>4989.5066613325362</v>
      </c>
      <c r="AN58" s="20">
        <v>346.44382303950698</v>
      </c>
      <c r="AO58" s="20">
        <v>1248.7178404699973</v>
      </c>
      <c r="AP58" s="20">
        <v>1.4120118962391071</v>
      </c>
      <c r="AQ58" s="20">
        <v>2.6984174933024434</v>
      </c>
      <c r="AR58" s="20">
        <v>5.3983283132920556</v>
      </c>
      <c r="AS58" s="20">
        <v>4.9255826202870479</v>
      </c>
      <c r="AT58" s="20">
        <v>2.8888122047210079</v>
      </c>
      <c r="AU58" s="20">
        <v>10.394521261136596</v>
      </c>
      <c r="AV58" s="147">
        <v>22.941578723846177</v>
      </c>
    </row>
    <row r="59" spans="1:48">
      <c r="B59" s="273">
        <v>56</v>
      </c>
      <c r="C59" s="263">
        <v>62</v>
      </c>
      <c r="D59" s="255">
        <v>1</v>
      </c>
      <c r="E59" s="256" t="s">
        <v>42</v>
      </c>
      <c r="F59" s="20">
        <f t="shared" si="10"/>
        <v>50</v>
      </c>
      <c r="G59" s="18">
        <v>2768.3270360000001</v>
      </c>
      <c r="H59" s="263" t="s">
        <v>42</v>
      </c>
      <c r="I59" s="180">
        <v>0.57291666666666663</v>
      </c>
      <c r="J59" s="20">
        <v>7.8</v>
      </c>
      <c r="K59" s="20">
        <v>5.82</v>
      </c>
      <c r="L59" s="20">
        <v>89.1</v>
      </c>
      <c r="M59" s="147">
        <v>10.69</v>
      </c>
      <c r="N59" s="146">
        <v>4.226</v>
      </c>
      <c r="O59" s="24">
        <v>-1.6798742857142877</v>
      </c>
      <c r="P59" s="20">
        <v>1.9027000000000001</v>
      </c>
      <c r="Q59" s="20">
        <v>0.29749999999999943</v>
      </c>
      <c r="R59" s="20">
        <f t="shared" si="12"/>
        <v>2.3232999999999997</v>
      </c>
      <c r="S59" s="20">
        <v>2.3232999999999997</v>
      </c>
      <c r="T59" s="20">
        <f t="shared" si="13"/>
        <v>1.7060140286070591</v>
      </c>
      <c r="U59" s="147" t="s">
        <v>42</v>
      </c>
      <c r="V59" s="20">
        <v>0.87058000000000002</v>
      </c>
      <c r="W59" s="20">
        <v>2.0146999999999901E-2</v>
      </c>
      <c r="X59" s="11">
        <v>0.11590000241994858</v>
      </c>
      <c r="Y59" s="11">
        <v>0.67379999160766602</v>
      </c>
      <c r="Z59" s="10">
        <v>0.125</v>
      </c>
      <c r="AA59" s="20">
        <v>0.31019999999999998</v>
      </c>
      <c r="AB59" s="20">
        <v>0.31019999999999998</v>
      </c>
      <c r="AC59" s="20">
        <v>1.6500000000000015E-2</v>
      </c>
      <c r="AD59" s="17">
        <v>-123.97285032810704</v>
      </c>
      <c r="AE59" s="20">
        <v>-17.165756625665786</v>
      </c>
      <c r="AF59" s="18">
        <f t="shared" si="9"/>
        <v>13.353202677219244</v>
      </c>
      <c r="AG59" s="48">
        <v>1.64</v>
      </c>
      <c r="AH59" s="48">
        <v>0.10385</v>
      </c>
      <c r="AI59" s="58">
        <f t="shared" si="8"/>
        <v>23.916654999999999</v>
      </c>
      <c r="AJ59" s="146">
        <v>2608.4770586712693</v>
      </c>
      <c r="AK59" s="20">
        <v>367.83035390680698</v>
      </c>
      <c r="AL59" s="20">
        <v>23.164443410822923</v>
      </c>
      <c r="AM59" s="20">
        <v>2698.5052297385209</v>
      </c>
      <c r="AN59" s="20">
        <v>684.25220496947259</v>
      </c>
      <c r="AO59" s="20">
        <v>1922.1450424947068</v>
      </c>
      <c r="AP59" s="20" t="s">
        <v>42</v>
      </c>
      <c r="AQ59" s="20">
        <v>1.6928873248417864</v>
      </c>
      <c r="AR59" s="20">
        <v>16.889068086548733</v>
      </c>
      <c r="AS59" s="20">
        <v>2.1720576886898924</v>
      </c>
      <c r="AT59" s="20">
        <v>1.6140817325790655</v>
      </c>
      <c r="AU59" s="20">
        <v>16.413278974475421</v>
      </c>
      <c r="AV59" s="147">
        <v>55.889414731599842</v>
      </c>
    </row>
    <row r="60" spans="1:48">
      <c r="B60" s="273">
        <v>57</v>
      </c>
      <c r="C60" s="263">
        <v>58</v>
      </c>
      <c r="D60" s="255">
        <v>1</v>
      </c>
      <c r="E60" s="256" t="s">
        <v>42</v>
      </c>
      <c r="F60" s="20">
        <f t="shared" si="10"/>
        <v>50</v>
      </c>
      <c r="G60" s="18">
        <v>2818.3270360000001</v>
      </c>
      <c r="H60" s="263" t="s">
        <v>42</v>
      </c>
      <c r="I60" s="180">
        <v>0.57638888888888884</v>
      </c>
      <c r="J60" s="24">
        <v>7.4</v>
      </c>
      <c r="K60" s="24">
        <v>5.56</v>
      </c>
      <c r="L60" s="24" t="s">
        <v>42</v>
      </c>
      <c r="M60" s="202" t="s">
        <v>42</v>
      </c>
      <c r="N60" s="146">
        <v>4.5295714285714288</v>
      </c>
      <c r="O60" s="24">
        <v>0.68822857142857075</v>
      </c>
      <c r="P60" s="20">
        <v>2.0036999999999998</v>
      </c>
      <c r="Q60" s="20">
        <v>0.29749999999999899</v>
      </c>
      <c r="R60" s="20">
        <f t="shared" si="12"/>
        <v>2.525871428571429</v>
      </c>
      <c r="S60" s="20">
        <v>2.525871428571429</v>
      </c>
      <c r="T60" s="20">
        <f t="shared" si="13"/>
        <v>0.74977651105553489</v>
      </c>
      <c r="U60" s="147" t="s">
        <v>42</v>
      </c>
      <c r="V60" s="20">
        <v>0.69388000000000005</v>
      </c>
      <c r="W60" s="20">
        <v>2.0146999999999901E-2</v>
      </c>
      <c r="X60" s="11" t="s">
        <v>42</v>
      </c>
      <c r="Y60" s="20">
        <v>0.59049999713897705</v>
      </c>
      <c r="Z60" s="10">
        <v>9.3000000342726707E-3</v>
      </c>
      <c r="AA60" s="20">
        <v>0.1207</v>
      </c>
      <c r="AB60" s="20">
        <v>0.1207</v>
      </c>
      <c r="AC60" s="20">
        <v>6.1350000000000016E-2</v>
      </c>
      <c r="AD60" s="52" t="s">
        <v>42</v>
      </c>
      <c r="AE60" s="20" t="s">
        <v>42</v>
      </c>
      <c r="AF60" s="18" t="s">
        <v>42</v>
      </c>
      <c r="AG60" s="48">
        <v>1.5669999999999999</v>
      </c>
      <c r="AH60" s="48">
        <v>0.1109</v>
      </c>
      <c r="AI60" s="58">
        <f t="shared" si="8"/>
        <v>25.54027</v>
      </c>
      <c r="AJ60" s="146">
        <v>1338.8137489320527</v>
      </c>
      <c r="AK60" s="20">
        <v>229.51516448013081</v>
      </c>
      <c r="AL60" s="20">
        <v>13.066341298857987</v>
      </c>
      <c r="AM60" s="20">
        <v>4989.5066613325362</v>
      </c>
      <c r="AN60" s="20">
        <v>346.44382303950698</v>
      </c>
      <c r="AO60" s="20">
        <v>1248.7178404699973</v>
      </c>
      <c r="AP60" s="20">
        <v>1.4120118962391071</v>
      </c>
      <c r="AQ60" s="20">
        <v>2.6984174933024434</v>
      </c>
      <c r="AR60" s="20">
        <v>5.3983283132920556</v>
      </c>
      <c r="AS60" s="20">
        <v>5.9744779716590983</v>
      </c>
      <c r="AT60" s="20">
        <v>2.8888122047210079</v>
      </c>
      <c r="AU60" s="20">
        <v>10.394521261136596</v>
      </c>
      <c r="AV60" s="147">
        <v>22.941578723846177</v>
      </c>
    </row>
    <row r="61" spans="1:48">
      <c r="B61" s="273">
        <v>58</v>
      </c>
      <c r="C61" s="263">
        <v>63</v>
      </c>
      <c r="D61" s="255">
        <v>1</v>
      </c>
      <c r="E61" s="256" t="s">
        <v>42</v>
      </c>
      <c r="F61" s="20" t="s">
        <v>42</v>
      </c>
      <c r="G61" s="18" t="s">
        <v>42</v>
      </c>
      <c r="H61" s="263" t="s">
        <v>42</v>
      </c>
      <c r="I61" s="146" t="s">
        <v>42</v>
      </c>
      <c r="J61" s="20">
        <v>5.6</v>
      </c>
      <c r="K61" s="20">
        <v>6.79</v>
      </c>
      <c r="L61" s="20" t="s">
        <v>42</v>
      </c>
      <c r="M61" s="147" t="s">
        <v>42</v>
      </c>
      <c r="N61" s="146" t="s">
        <v>42</v>
      </c>
      <c r="O61" s="24" t="s">
        <v>42</v>
      </c>
      <c r="P61" s="20">
        <v>2.1436999999999999</v>
      </c>
      <c r="Q61" s="20">
        <v>0.29749999999999943</v>
      </c>
      <c r="R61" s="20" t="s">
        <v>42</v>
      </c>
      <c r="S61" s="20" t="s">
        <v>42</v>
      </c>
      <c r="T61" s="20" t="s">
        <v>42</v>
      </c>
      <c r="U61" s="147" t="s">
        <v>42</v>
      </c>
      <c r="V61" s="31">
        <v>0.84208000000000005</v>
      </c>
      <c r="W61" s="20">
        <v>2.0146999999999901E-2</v>
      </c>
      <c r="X61" s="16" t="s">
        <v>42</v>
      </c>
      <c r="Y61" s="16" t="s">
        <v>42</v>
      </c>
      <c r="Z61" s="10" t="s">
        <v>42</v>
      </c>
      <c r="AA61" s="20" t="s">
        <v>42</v>
      </c>
      <c r="AB61" s="20" t="s">
        <v>42</v>
      </c>
      <c r="AC61" s="20" t="s">
        <v>42</v>
      </c>
      <c r="AD61" s="20" t="s">
        <v>42</v>
      </c>
      <c r="AE61" s="31" t="s">
        <v>42</v>
      </c>
      <c r="AF61" s="18" t="s">
        <v>42</v>
      </c>
      <c r="AG61" s="20" t="s">
        <v>42</v>
      </c>
      <c r="AH61" s="20" t="s">
        <v>42</v>
      </c>
      <c r="AI61" s="20" t="s">
        <v>42</v>
      </c>
      <c r="AJ61" s="146">
        <v>1867.9759507855028</v>
      </c>
      <c r="AK61" s="20">
        <v>357.07580157652399</v>
      </c>
      <c r="AL61" s="20">
        <v>32.719796176943554</v>
      </c>
      <c r="AM61" s="20">
        <v>3887.6089199102894</v>
      </c>
      <c r="AN61" s="20">
        <v>633.47308414813835</v>
      </c>
      <c r="AO61" s="20">
        <v>1927.1453314019318</v>
      </c>
      <c r="AP61" s="20">
        <v>1.1786757277786979</v>
      </c>
      <c r="AQ61" s="20">
        <v>0.49502808829530676</v>
      </c>
      <c r="AR61" s="20">
        <v>17.127376729158165</v>
      </c>
      <c r="AS61" s="20">
        <v>7.4394636555978089</v>
      </c>
      <c r="AT61" s="20">
        <v>1.6548230839476941</v>
      </c>
      <c r="AU61" s="20">
        <v>16.187869243048794</v>
      </c>
      <c r="AV61" s="147">
        <v>41.022369487588648</v>
      </c>
    </row>
    <row r="62" spans="1:48">
      <c r="A62" s="2" t="s">
        <v>54</v>
      </c>
      <c r="B62" s="273">
        <v>59</v>
      </c>
      <c r="C62" s="263">
        <v>64</v>
      </c>
      <c r="D62" s="255"/>
      <c r="E62" s="256" t="s">
        <v>42</v>
      </c>
      <c r="F62" s="20" t="s">
        <v>42</v>
      </c>
      <c r="G62" s="18" t="s">
        <v>42</v>
      </c>
      <c r="H62" s="263" t="s">
        <v>42</v>
      </c>
      <c r="I62" s="146" t="s">
        <v>42</v>
      </c>
      <c r="J62" s="20">
        <v>15.6</v>
      </c>
      <c r="K62" s="20">
        <v>7.72</v>
      </c>
      <c r="L62" s="20" t="s">
        <v>42</v>
      </c>
      <c r="M62" s="147" t="s">
        <v>42</v>
      </c>
      <c r="N62" s="146" t="s">
        <v>42</v>
      </c>
      <c r="O62" s="24" t="s">
        <v>42</v>
      </c>
      <c r="P62" s="20">
        <v>0.29399999999999998</v>
      </c>
      <c r="Q62" s="20">
        <v>0.33</v>
      </c>
      <c r="R62" s="20" t="s">
        <v>42</v>
      </c>
      <c r="S62" s="20" t="s">
        <v>42</v>
      </c>
      <c r="T62" s="20" t="s">
        <v>42</v>
      </c>
      <c r="U62" s="147">
        <v>2.4900000000000002</v>
      </c>
      <c r="V62" s="20">
        <v>5.4280000000000009E-2</v>
      </c>
      <c r="W62" s="20">
        <v>2.0146999999999901E-2</v>
      </c>
      <c r="X62" s="11" t="s">
        <v>42</v>
      </c>
      <c r="Y62" s="11" t="s">
        <v>42</v>
      </c>
      <c r="Z62" s="10" t="s">
        <v>42</v>
      </c>
      <c r="AA62" s="20" t="s">
        <v>42</v>
      </c>
      <c r="AB62" s="20" t="s">
        <v>42</v>
      </c>
      <c r="AC62" s="20" t="s">
        <v>42</v>
      </c>
      <c r="AD62" s="20" t="s">
        <v>42</v>
      </c>
      <c r="AE62" s="20" t="s">
        <v>42</v>
      </c>
      <c r="AF62" s="20" t="s">
        <v>42</v>
      </c>
      <c r="AG62" s="46" t="s">
        <v>42</v>
      </c>
      <c r="AH62" s="20" t="s">
        <v>42</v>
      </c>
      <c r="AI62" s="20" t="s">
        <v>42</v>
      </c>
      <c r="AJ62" s="146">
        <v>105.76570960247548</v>
      </c>
      <c r="AK62" s="20">
        <v>23.816068094291843</v>
      </c>
      <c r="AL62" s="20" t="s">
        <v>42</v>
      </c>
      <c r="AM62" s="20" t="s">
        <v>42</v>
      </c>
      <c r="AN62" s="20">
        <v>78.962759829623494</v>
      </c>
      <c r="AO62" s="20">
        <v>82.416754703083484</v>
      </c>
      <c r="AP62" s="20" t="s">
        <v>42</v>
      </c>
      <c r="AQ62" s="20">
        <v>0.54476852278831689</v>
      </c>
      <c r="AR62" s="20">
        <v>8.7476966212055718</v>
      </c>
      <c r="AS62" s="20" t="s">
        <v>42</v>
      </c>
      <c r="AT62" s="20">
        <v>2.8595328655151238</v>
      </c>
      <c r="AU62" s="20">
        <v>0.75510252821682045</v>
      </c>
      <c r="AV62" s="147">
        <v>28.529715502745358</v>
      </c>
    </row>
    <row r="63" spans="1:48" ht="16" thickBot="1">
      <c r="A63" s="4" t="s">
        <v>52</v>
      </c>
      <c r="B63" s="274">
        <v>0</v>
      </c>
      <c r="C63" s="264" t="s">
        <v>53</v>
      </c>
      <c r="D63" s="257">
        <v>1</v>
      </c>
      <c r="E63" s="258" t="s">
        <v>42</v>
      </c>
      <c r="F63" s="28">
        <v>0</v>
      </c>
      <c r="G63" s="27">
        <v>0</v>
      </c>
      <c r="H63" s="264" t="s">
        <v>42</v>
      </c>
      <c r="I63" s="181">
        <v>0.63541666666666663</v>
      </c>
      <c r="J63" s="182" t="s">
        <v>42</v>
      </c>
      <c r="K63" s="182" t="s">
        <v>42</v>
      </c>
      <c r="L63" s="182">
        <v>104.6</v>
      </c>
      <c r="M63" s="214">
        <v>10.39</v>
      </c>
      <c r="N63" s="148" t="s">
        <v>42</v>
      </c>
      <c r="O63" s="153" t="s">
        <v>42</v>
      </c>
      <c r="P63" s="153" t="s">
        <v>42</v>
      </c>
      <c r="Q63" s="153" t="s">
        <v>42</v>
      </c>
      <c r="R63" s="153" t="s">
        <v>42</v>
      </c>
      <c r="S63" s="153" t="s">
        <v>42</v>
      </c>
      <c r="T63" s="153" t="s">
        <v>42</v>
      </c>
      <c r="U63" s="149" t="s">
        <v>42</v>
      </c>
      <c r="V63" s="28" t="s">
        <v>42</v>
      </c>
      <c r="W63" s="28" t="s">
        <v>42</v>
      </c>
      <c r="X63" s="15">
        <v>6.3299998641014099E-2</v>
      </c>
      <c r="Y63" s="28">
        <v>0.61949998140335083</v>
      </c>
      <c r="Z63" s="14">
        <v>2.2299999371170998E-2</v>
      </c>
      <c r="AA63" s="28" t="s">
        <v>42</v>
      </c>
      <c r="AB63" s="28" t="s">
        <v>42</v>
      </c>
      <c r="AC63" s="28" t="s">
        <v>42</v>
      </c>
      <c r="AD63" s="28" t="s">
        <v>42</v>
      </c>
      <c r="AE63" s="28" t="s">
        <v>42</v>
      </c>
      <c r="AF63" s="28" t="s">
        <v>42</v>
      </c>
      <c r="AG63" s="94">
        <v>1.589</v>
      </c>
      <c r="AH63" s="95">
        <v>0.12010999999999999</v>
      </c>
      <c r="AI63" s="95">
        <f>AH63*2.303*100</f>
        <v>27.661332999999999</v>
      </c>
      <c r="AJ63" s="148">
        <v>105.76570960247548</v>
      </c>
      <c r="AK63" s="153">
        <v>23.816068094291843</v>
      </c>
      <c r="AL63" s="153" t="s">
        <v>42</v>
      </c>
      <c r="AM63" s="153" t="s">
        <v>42</v>
      </c>
      <c r="AN63" s="153">
        <v>78.962759829623494</v>
      </c>
      <c r="AO63" s="153">
        <v>82.416754703083484</v>
      </c>
      <c r="AP63" s="153" t="s">
        <v>42</v>
      </c>
      <c r="AQ63" s="153">
        <v>0.54476852278831689</v>
      </c>
      <c r="AR63" s="153">
        <v>8.7476966212055718</v>
      </c>
      <c r="AS63" s="153" t="s">
        <v>42</v>
      </c>
      <c r="AT63" s="153">
        <v>2.8595328655151238</v>
      </c>
      <c r="AU63" s="153">
        <v>0.75510252821682045</v>
      </c>
      <c r="AV63" s="149">
        <v>28.529715502745358</v>
      </c>
    </row>
    <row r="66" spans="21:21">
      <c r="U66" s="20"/>
    </row>
  </sheetData>
  <sortState ref="A3:CC63">
    <sortCondition ref="G3"/>
  </sortState>
  <mergeCells count="10">
    <mergeCell ref="AD1:AF1"/>
    <mergeCell ref="AJ1:AV1"/>
    <mergeCell ref="B1:C1"/>
    <mergeCell ref="I1:M1"/>
    <mergeCell ref="V1:Z1"/>
    <mergeCell ref="AA1:AC1"/>
    <mergeCell ref="AG1:AI1"/>
    <mergeCell ref="D1:E1"/>
    <mergeCell ref="F1:H1"/>
    <mergeCell ref="N1:U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N67"/>
  <sheetViews>
    <sheetView topLeftCell="E1" zoomScale="50" workbookViewId="0">
      <selection activeCell="E1" sqref="A1:XFD1048576"/>
    </sheetView>
  </sheetViews>
  <sheetFormatPr baseColWidth="10" defaultColWidth="8.83203125" defaultRowHeight="15"/>
  <cols>
    <col min="1" max="1" width="69.5" bestFit="1" customWidth="1"/>
    <col min="2" max="2" width="9.33203125" style="259" bestFit="1" customWidth="1"/>
    <col min="3" max="3" width="8.6640625" style="259" bestFit="1" customWidth="1"/>
    <col min="4" max="5" width="18.5" style="259" customWidth="1"/>
    <col min="6" max="6" width="12.1640625" style="31" customWidth="1"/>
    <col min="7" max="7" width="24.83203125" style="31" customWidth="1"/>
    <col min="8" max="8" width="24.83203125" style="259" customWidth="1"/>
    <col min="9" max="9" width="26.1640625" style="31" customWidth="1"/>
    <col min="10" max="10" width="8.5" style="31" customWidth="1"/>
    <col min="11" max="12" width="9.33203125" style="31" customWidth="1"/>
    <col min="13" max="13" width="8.6640625" style="31" customWidth="1"/>
    <col min="14" max="15" width="10.6640625" style="31" customWidth="1"/>
    <col min="16" max="17" width="10.33203125" style="31" customWidth="1"/>
    <col min="18" max="21" width="15.1640625" style="31" customWidth="1"/>
    <col min="22" max="23" width="9.1640625" style="31" customWidth="1"/>
    <col min="24" max="24" width="10.83203125" style="31" customWidth="1"/>
    <col min="25" max="25" width="8" style="31" customWidth="1"/>
    <col min="26" max="26" width="10.5" style="31" customWidth="1"/>
    <col min="27" max="27" width="10.83203125" style="31" customWidth="1"/>
    <col min="28" max="28" width="15.33203125" style="31" customWidth="1"/>
    <col min="29" max="29" width="13" style="31" customWidth="1"/>
    <col min="30" max="30" width="7.33203125" style="31" customWidth="1"/>
    <col min="31" max="31" width="7.5" style="31" customWidth="1"/>
    <col min="32" max="32" width="8.5" style="31" customWidth="1"/>
    <col min="33" max="35" width="14.83203125" style="31" customWidth="1"/>
    <col min="36" max="38" width="9.33203125" style="31" customWidth="1"/>
    <col min="39" max="39" width="9.5" style="31" customWidth="1"/>
    <col min="40" max="40" width="9.33203125" style="31" customWidth="1"/>
    <col min="41" max="41" width="9.5" style="31" customWidth="1"/>
    <col min="42" max="46" width="9.33203125" style="31" customWidth="1"/>
    <col min="47" max="48" width="9.33203125" style="31" bestFit="1" customWidth="1"/>
  </cols>
  <sheetData>
    <row r="1" spans="1:48" s="1" customFormat="1" ht="27.75" customHeight="1" thickBot="1">
      <c r="A1" s="38" t="s">
        <v>45</v>
      </c>
      <c r="B1" s="369" t="s">
        <v>39</v>
      </c>
      <c r="C1" s="370"/>
      <c r="D1" s="353" t="s">
        <v>97</v>
      </c>
      <c r="E1" s="354"/>
      <c r="F1" s="358" t="s">
        <v>8</v>
      </c>
      <c r="G1" s="358"/>
      <c r="H1" s="359"/>
      <c r="I1" s="343" t="s">
        <v>0</v>
      </c>
      <c r="J1" s="344"/>
      <c r="K1" s="344"/>
      <c r="L1" s="344"/>
      <c r="M1" s="344"/>
      <c r="N1" s="355" t="s">
        <v>12</v>
      </c>
      <c r="O1" s="356"/>
      <c r="P1" s="356"/>
      <c r="Q1" s="356"/>
      <c r="R1" s="356"/>
      <c r="S1" s="356"/>
      <c r="T1" s="356"/>
      <c r="U1" s="357"/>
      <c r="V1" s="348" t="s">
        <v>13</v>
      </c>
      <c r="W1" s="349"/>
      <c r="X1" s="349"/>
      <c r="Y1" s="349"/>
      <c r="Z1" s="349"/>
      <c r="AA1" s="345" t="s">
        <v>34</v>
      </c>
      <c r="AB1" s="346"/>
      <c r="AC1" s="346"/>
      <c r="AD1" s="339" t="s">
        <v>33</v>
      </c>
      <c r="AE1" s="340"/>
      <c r="AF1" s="340"/>
      <c r="AG1" s="378" t="s">
        <v>65</v>
      </c>
      <c r="AH1" s="379"/>
      <c r="AI1" s="380"/>
      <c r="AJ1" s="368" t="s">
        <v>32</v>
      </c>
      <c r="AK1" s="338"/>
      <c r="AL1" s="338"/>
      <c r="AM1" s="338"/>
      <c r="AN1" s="338"/>
      <c r="AO1" s="338"/>
      <c r="AP1" s="338"/>
      <c r="AQ1" s="338"/>
      <c r="AR1" s="338"/>
      <c r="AS1" s="338"/>
      <c r="AT1" s="338"/>
      <c r="AU1" s="338"/>
      <c r="AV1" s="338"/>
    </row>
    <row r="2" spans="1:48" s="68" customFormat="1" ht="45" thickTop="1" thickBot="1">
      <c r="A2" s="63">
        <v>42499</v>
      </c>
      <c r="B2" s="272" t="s">
        <v>1</v>
      </c>
      <c r="C2" s="272" t="s">
        <v>2</v>
      </c>
      <c r="D2" s="252" t="s">
        <v>96</v>
      </c>
      <c r="E2" s="252" t="s">
        <v>98</v>
      </c>
      <c r="F2" s="61" t="s">
        <v>40</v>
      </c>
      <c r="G2" s="61" t="s">
        <v>162</v>
      </c>
      <c r="H2" s="272" t="s">
        <v>238</v>
      </c>
      <c r="I2" s="64" t="s">
        <v>11</v>
      </c>
      <c r="J2" s="61" t="s">
        <v>3</v>
      </c>
      <c r="K2" s="61" t="s">
        <v>4</v>
      </c>
      <c r="L2" s="61" t="s">
        <v>5</v>
      </c>
      <c r="M2" s="61" t="s">
        <v>6</v>
      </c>
      <c r="N2" s="60" t="s">
        <v>18</v>
      </c>
      <c r="O2" s="60" t="s">
        <v>93</v>
      </c>
      <c r="P2" s="60" t="s">
        <v>16</v>
      </c>
      <c r="Q2" s="61" t="s">
        <v>91</v>
      </c>
      <c r="R2" s="60" t="s">
        <v>56</v>
      </c>
      <c r="S2" s="60" t="s">
        <v>73</v>
      </c>
      <c r="T2" s="61" t="s">
        <v>95</v>
      </c>
      <c r="U2" s="60" t="s">
        <v>74</v>
      </c>
      <c r="V2" s="61" t="s">
        <v>7</v>
      </c>
      <c r="W2" s="61" t="s">
        <v>100</v>
      </c>
      <c r="X2" s="61" t="s">
        <v>14</v>
      </c>
      <c r="Y2" s="80" t="s">
        <v>15</v>
      </c>
      <c r="Z2" s="61" t="s">
        <v>43</v>
      </c>
      <c r="AA2" s="60" t="s">
        <v>75</v>
      </c>
      <c r="AB2" s="60" t="s">
        <v>79</v>
      </c>
      <c r="AC2" s="60" t="s">
        <v>78</v>
      </c>
      <c r="AD2" s="60" t="s">
        <v>36</v>
      </c>
      <c r="AE2" s="60" t="s">
        <v>37</v>
      </c>
      <c r="AF2" s="85" t="s">
        <v>38</v>
      </c>
      <c r="AG2" s="280" t="s">
        <v>67</v>
      </c>
      <c r="AH2" s="71" t="s">
        <v>68</v>
      </c>
      <c r="AI2" s="281" t="s">
        <v>85</v>
      </c>
      <c r="AJ2" s="155" t="s">
        <v>19</v>
      </c>
      <c r="AK2" s="60" t="s">
        <v>20</v>
      </c>
      <c r="AL2" s="60" t="s">
        <v>21</v>
      </c>
      <c r="AM2" s="60" t="s">
        <v>22</v>
      </c>
      <c r="AN2" s="60" t="s">
        <v>23</v>
      </c>
      <c r="AO2" s="72" t="s">
        <v>24</v>
      </c>
      <c r="AP2" s="60" t="s">
        <v>25</v>
      </c>
      <c r="AQ2" s="60" t="s">
        <v>26</v>
      </c>
      <c r="AR2" s="60" t="s">
        <v>27</v>
      </c>
      <c r="AS2" s="60" t="s">
        <v>28</v>
      </c>
      <c r="AT2" s="60" t="s">
        <v>29</v>
      </c>
      <c r="AU2" s="72" t="s">
        <v>30</v>
      </c>
      <c r="AV2" s="60" t="s">
        <v>31</v>
      </c>
    </row>
    <row r="3" spans="1:48" s="6" customFormat="1" ht="16">
      <c r="A3" s="35" t="s">
        <v>64</v>
      </c>
      <c r="B3" s="277">
        <v>0</v>
      </c>
      <c r="C3" s="263">
        <v>95</v>
      </c>
      <c r="D3" s="253">
        <v>1</v>
      </c>
      <c r="E3" s="254">
        <v>0</v>
      </c>
      <c r="F3" s="20">
        <v>0</v>
      </c>
      <c r="G3" s="18">
        <v>0</v>
      </c>
      <c r="H3" s="263" t="s">
        <v>42</v>
      </c>
      <c r="I3" s="19">
        <v>0.4145833333333333</v>
      </c>
      <c r="J3" s="20">
        <v>10.7</v>
      </c>
      <c r="K3" s="20">
        <v>7.67</v>
      </c>
      <c r="L3" s="20">
        <v>101.1</v>
      </c>
      <c r="M3" s="20">
        <v>11.17</v>
      </c>
      <c r="N3" s="21">
        <v>16.759683333333331</v>
      </c>
      <c r="O3" s="22">
        <v>-0.77698333333333736</v>
      </c>
      <c r="P3" s="22">
        <v>14.929025000000001</v>
      </c>
      <c r="Q3" s="20">
        <v>0.28022499999999972</v>
      </c>
      <c r="R3" s="22">
        <f>N3-P3</f>
        <v>1.8306583333333304</v>
      </c>
      <c r="S3" s="22">
        <v>1.7796833333333311</v>
      </c>
      <c r="T3" s="24">
        <f>SQRT(O3^2+Q3^2)</f>
        <v>0.82597164049547367</v>
      </c>
      <c r="U3" s="99">
        <v>2.92</v>
      </c>
      <c r="V3" s="20">
        <v>0.95977999999999997</v>
      </c>
      <c r="W3" s="20">
        <v>7.5370000000000202E-3</v>
      </c>
      <c r="X3" s="20">
        <v>9.1592967510223389E-2</v>
      </c>
      <c r="Y3" s="20">
        <v>0.84200000762939453</v>
      </c>
      <c r="Z3" s="22">
        <v>0.12989999353885701</v>
      </c>
      <c r="AA3" s="144">
        <v>1.2352000000000001</v>
      </c>
      <c r="AB3" s="150">
        <v>1.2352000000000001</v>
      </c>
      <c r="AC3" s="150">
        <v>-1.2999000000000002E-4</v>
      </c>
      <c r="AD3" s="176">
        <v>-113.14869789980548</v>
      </c>
      <c r="AE3" s="176">
        <v>-14.624955338120948</v>
      </c>
      <c r="AF3" s="177">
        <f>AD3-(AE3*8)</f>
        <v>3.8509448051621007</v>
      </c>
      <c r="AG3" s="282">
        <v>1.465374</v>
      </c>
      <c r="AH3" s="283">
        <v>0.11627</v>
      </c>
      <c r="AI3" s="284">
        <f>AH3*2.303*100</f>
        <v>26.776980999999999</v>
      </c>
      <c r="AJ3" s="144" t="s">
        <v>42</v>
      </c>
      <c r="AK3" s="150" t="s">
        <v>42</v>
      </c>
      <c r="AL3" s="150" t="s">
        <v>42</v>
      </c>
      <c r="AM3" s="150" t="s">
        <v>42</v>
      </c>
      <c r="AN3" s="150" t="s">
        <v>42</v>
      </c>
      <c r="AO3" s="150" t="s">
        <v>42</v>
      </c>
      <c r="AP3" s="150" t="s">
        <v>42</v>
      </c>
      <c r="AQ3" s="150" t="s">
        <v>42</v>
      </c>
      <c r="AR3" s="150" t="s">
        <v>42</v>
      </c>
      <c r="AS3" s="156" t="s">
        <v>42</v>
      </c>
      <c r="AT3" s="150" t="s">
        <v>42</v>
      </c>
      <c r="AU3" s="150" t="s">
        <v>42</v>
      </c>
      <c r="AV3" s="145" t="s">
        <v>42</v>
      </c>
    </row>
    <row r="4" spans="1:48" ht="16">
      <c r="A4" s="97" t="s">
        <v>63</v>
      </c>
      <c r="B4" s="277">
        <v>0</v>
      </c>
      <c r="C4" s="278"/>
      <c r="D4" s="255">
        <v>1</v>
      </c>
      <c r="E4" s="256">
        <v>0</v>
      </c>
      <c r="F4" s="20">
        <v>0</v>
      </c>
      <c r="G4" s="18">
        <v>0</v>
      </c>
      <c r="H4" s="263">
        <v>1</v>
      </c>
      <c r="I4" s="44">
        <v>0.73125000000000007</v>
      </c>
      <c r="J4" s="40">
        <v>11.6</v>
      </c>
      <c r="K4" s="40">
        <v>7.76</v>
      </c>
      <c r="L4" s="40">
        <v>103</v>
      </c>
      <c r="M4" s="40">
        <v>11.2</v>
      </c>
      <c r="N4" s="98" t="s">
        <v>42</v>
      </c>
      <c r="O4" s="32" t="s">
        <v>42</v>
      </c>
      <c r="P4" s="32" t="s">
        <v>42</v>
      </c>
      <c r="Q4" s="32" t="s">
        <v>42</v>
      </c>
      <c r="R4" s="32" t="s">
        <v>42</v>
      </c>
      <c r="S4" s="32" t="s">
        <v>42</v>
      </c>
      <c r="T4" s="32" t="s">
        <v>42</v>
      </c>
      <c r="U4" s="34" t="s">
        <v>42</v>
      </c>
      <c r="V4" s="32" t="s">
        <v>42</v>
      </c>
      <c r="W4" s="32" t="s">
        <v>42</v>
      </c>
      <c r="X4" s="32" t="s">
        <v>42</v>
      </c>
      <c r="Y4" s="32" t="s">
        <v>42</v>
      </c>
      <c r="Z4" s="32" t="s">
        <v>42</v>
      </c>
      <c r="AA4" s="154" t="s">
        <v>42</v>
      </c>
      <c r="AB4" s="32" t="s">
        <v>42</v>
      </c>
      <c r="AC4" s="32" t="s">
        <v>42</v>
      </c>
      <c r="AD4" s="32" t="s">
        <v>42</v>
      </c>
      <c r="AE4" s="32" t="s">
        <v>42</v>
      </c>
      <c r="AF4" s="178" t="s">
        <v>42</v>
      </c>
      <c r="AG4" s="154" t="s">
        <v>42</v>
      </c>
      <c r="AH4" s="32" t="s">
        <v>42</v>
      </c>
      <c r="AI4" s="284" t="s">
        <v>42</v>
      </c>
      <c r="AJ4" s="146" t="s">
        <v>42</v>
      </c>
      <c r="AK4" s="20" t="s">
        <v>42</v>
      </c>
      <c r="AL4" s="20" t="s">
        <v>42</v>
      </c>
      <c r="AM4" s="20" t="s">
        <v>42</v>
      </c>
      <c r="AN4" s="20" t="s">
        <v>42</v>
      </c>
      <c r="AO4" s="20" t="s">
        <v>42</v>
      </c>
      <c r="AP4" s="20" t="s">
        <v>42</v>
      </c>
      <c r="AQ4" s="20" t="s">
        <v>42</v>
      </c>
      <c r="AR4" s="20" t="s">
        <v>42</v>
      </c>
      <c r="AS4" s="103" t="s">
        <v>42</v>
      </c>
      <c r="AT4" s="20" t="s">
        <v>42</v>
      </c>
      <c r="AU4" s="20" t="s">
        <v>42</v>
      </c>
      <c r="AV4" s="147" t="s">
        <v>42</v>
      </c>
    </row>
    <row r="5" spans="1:48">
      <c r="A5" s="35"/>
      <c r="B5" s="273">
        <v>1</v>
      </c>
      <c r="C5" s="263">
        <v>93</v>
      </c>
      <c r="D5" s="255">
        <v>1</v>
      </c>
      <c r="E5" s="256">
        <v>0</v>
      </c>
      <c r="F5" s="20">
        <f>G5</f>
        <v>44.769100999999999</v>
      </c>
      <c r="G5" s="18">
        <v>44.769100999999999</v>
      </c>
      <c r="H5" s="263" t="s">
        <v>42</v>
      </c>
      <c r="I5" s="19">
        <v>0.42291666666666666</v>
      </c>
      <c r="J5" s="20">
        <v>11.3</v>
      </c>
      <c r="K5" s="20">
        <v>7.66</v>
      </c>
      <c r="L5" s="20">
        <v>103.2</v>
      </c>
      <c r="M5" s="20">
        <v>11.6</v>
      </c>
      <c r="N5" s="17">
        <v>17.219683333333332</v>
      </c>
      <c r="O5" s="20">
        <v>-0.77698333333333736</v>
      </c>
      <c r="P5" s="20">
        <v>14.589025000000001</v>
      </c>
      <c r="Q5" s="20">
        <v>0.28022499999999972</v>
      </c>
      <c r="R5" s="20">
        <f t="shared" ref="R5:R39" si="0">N5-P5</f>
        <v>2.6306583333333311</v>
      </c>
      <c r="S5" s="20">
        <f>R5</f>
        <v>2.6306583333333311</v>
      </c>
      <c r="T5" s="24">
        <f>SQRT(O5^2+Q5^2)</f>
        <v>0.82597164049547367</v>
      </c>
      <c r="U5" s="25">
        <v>2.77</v>
      </c>
      <c r="V5" s="20">
        <v>0.96877999999999986</v>
      </c>
      <c r="W5" s="20">
        <v>7.5370000000000202E-3</v>
      </c>
      <c r="X5" s="20">
        <v>1.5575810102745891E-3</v>
      </c>
      <c r="Y5" s="20">
        <v>0.82819998264312744</v>
      </c>
      <c r="Z5" s="20">
        <v>0.128800004720688</v>
      </c>
      <c r="AA5" s="146">
        <v>1.2999000000000001</v>
      </c>
      <c r="AB5" s="20">
        <v>1.2999000000000001</v>
      </c>
      <c r="AC5" s="20">
        <v>-1.2999000000000002E-4</v>
      </c>
      <c r="AD5" s="20">
        <v>-112.33518858365835</v>
      </c>
      <c r="AE5" s="20">
        <v>-14.473361626826211</v>
      </c>
      <c r="AF5" s="178">
        <f t="shared" ref="AF5:AF39" si="1">AD5-(AE5*8)</f>
        <v>3.4517044309513381</v>
      </c>
      <c r="AG5" s="285">
        <v>1.4685250000000001</v>
      </c>
      <c r="AH5" s="40">
        <v>0.12151000000000001</v>
      </c>
      <c r="AI5" s="284">
        <f t="shared" ref="AI5:AI39" si="2">AH5*2.303*100</f>
        <v>27.983753</v>
      </c>
      <c r="AJ5" s="146">
        <v>7039.9279999999999</v>
      </c>
      <c r="AK5" s="20">
        <v>4278.5569999999998</v>
      </c>
      <c r="AL5" s="20">
        <v>2.4889999999999999</v>
      </c>
      <c r="AM5" s="20">
        <v>20067.566999999999</v>
      </c>
      <c r="AN5" s="20">
        <v>2756.79</v>
      </c>
      <c r="AO5" s="20">
        <v>11471.482</v>
      </c>
      <c r="AP5" s="20">
        <v>6.0810000000000004</v>
      </c>
      <c r="AQ5" s="20">
        <v>5.82</v>
      </c>
      <c r="AR5" s="20">
        <v>82.646000000000001</v>
      </c>
      <c r="AS5" s="20">
        <v>6.6473249880781999</v>
      </c>
      <c r="AT5" s="20">
        <v>1.1819999999999999</v>
      </c>
      <c r="AU5" s="20">
        <v>115.078</v>
      </c>
      <c r="AV5" s="147">
        <v>69.113</v>
      </c>
    </row>
    <row r="6" spans="1:48">
      <c r="A6" s="35"/>
      <c r="B6" s="273">
        <v>2</v>
      </c>
      <c r="C6" s="263">
        <v>100</v>
      </c>
      <c r="D6" s="255">
        <v>1</v>
      </c>
      <c r="E6" s="256">
        <v>0</v>
      </c>
      <c r="F6" s="20">
        <f t="shared" ref="F6:F46" si="3">G6-G5</f>
        <v>49.238721000000005</v>
      </c>
      <c r="G6" s="18">
        <v>94.007822000000004</v>
      </c>
      <c r="H6" s="263">
        <v>1</v>
      </c>
      <c r="I6" s="19">
        <v>0.42777777777777781</v>
      </c>
      <c r="J6" s="20">
        <v>11.5</v>
      </c>
      <c r="K6" s="20">
        <v>7.67</v>
      </c>
      <c r="L6" s="20">
        <v>101.3</v>
      </c>
      <c r="M6" s="20">
        <v>10.98</v>
      </c>
      <c r="N6" s="17">
        <v>16.269683333333333</v>
      </c>
      <c r="O6" s="20">
        <v>-0.77698333333333736</v>
      </c>
      <c r="P6" s="20">
        <v>14.509025000000001</v>
      </c>
      <c r="Q6" s="20">
        <v>0.28022499999999972</v>
      </c>
      <c r="R6" s="20">
        <f t="shared" si="0"/>
        <v>1.7606583333333319</v>
      </c>
      <c r="S6" s="25">
        <v>2.69</v>
      </c>
      <c r="T6" s="20" t="s">
        <v>42</v>
      </c>
      <c r="U6" s="25">
        <v>2.69</v>
      </c>
      <c r="V6" s="20">
        <v>1.01878</v>
      </c>
      <c r="W6" s="20">
        <v>7.5370000000000202E-3</v>
      </c>
      <c r="X6" s="20">
        <v>1.3799999840557575E-2</v>
      </c>
      <c r="Y6" s="20">
        <v>0.90789997577667236</v>
      </c>
      <c r="Z6" s="20">
        <v>0.13009999692440033</v>
      </c>
      <c r="AA6" s="146">
        <v>1.1933</v>
      </c>
      <c r="AB6" s="20">
        <v>1.1933</v>
      </c>
      <c r="AC6" s="20">
        <v>-1.1933000000000001E-4</v>
      </c>
      <c r="AD6" s="20">
        <v>-114.71335421870907</v>
      </c>
      <c r="AE6" s="20">
        <v>-14.73883337708795</v>
      </c>
      <c r="AF6" s="178">
        <f t="shared" si="1"/>
        <v>3.1973127979945275</v>
      </c>
      <c r="AG6" s="285">
        <v>1.436601</v>
      </c>
      <c r="AH6" s="40">
        <v>0.10552</v>
      </c>
      <c r="AI6" s="284">
        <f t="shared" si="2"/>
        <v>24.301255999999999</v>
      </c>
      <c r="AJ6" s="146">
        <v>6663.9690000000001</v>
      </c>
      <c r="AK6" s="20">
        <v>4154.9430000000002</v>
      </c>
      <c r="AL6" s="20">
        <v>1.923</v>
      </c>
      <c r="AM6" s="20">
        <v>21375.764999999999</v>
      </c>
      <c r="AN6" s="20">
        <v>2707.73</v>
      </c>
      <c r="AO6" s="20">
        <v>11402.929</v>
      </c>
      <c r="AP6" s="20">
        <v>6.4009999999999998</v>
      </c>
      <c r="AQ6" s="20">
        <v>5.3490000000000002</v>
      </c>
      <c r="AR6" s="20">
        <v>78.037999999999997</v>
      </c>
      <c r="AS6" s="20">
        <v>5.4924384989323469</v>
      </c>
      <c r="AT6" s="20">
        <v>3.4319999999999999</v>
      </c>
      <c r="AU6" s="20">
        <v>114.735</v>
      </c>
      <c r="AV6" s="147">
        <v>59.250999999999998</v>
      </c>
    </row>
    <row r="7" spans="1:48">
      <c r="A7" s="35"/>
      <c r="B7" s="273">
        <v>3</v>
      </c>
      <c r="C7" s="263">
        <v>102</v>
      </c>
      <c r="D7" s="255">
        <v>1</v>
      </c>
      <c r="E7" s="256">
        <v>0</v>
      </c>
      <c r="F7" s="20">
        <f t="shared" si="3"/>
        <v>70.991213999999985</v>
      </c>
      <c r="G7" s="18">
        <v>164.99903599999999</v>
      </c>
      <c r="H7" s="263" t="s">
        <v>42</v>
      </c>
      <c r="I7" s="19">
        <v>0.43333333333333335</v>
      </c>
      <c r="J7" s="20">
        <v>11.9</v>
      </c>
      <c r="K7" s="20">
        <v>7.65</v>
      </c>
      <c r="L7" s="20">
        <v>101.1</v>
      </c>
      <c r="M7" s="20">
        <v>10.86</v>
      </c>
      <c r="N7" s="17">
        <v>17.029683333333331</v>
      </c>
      <c r="O7" s="20">
        <v>9.5316666666668937E-2</v>
      </c>
      <c r="P7" s="20">
        <v>13.989025</v>
      </c>
      <c r="Q7" s="20">
        <v>0.32022500000000065</v>
      </c>
      <c r="R7" s="20">
        <f t="shared" si="0"/>
        <v>3.0406583333333312</v>
      </c>
      <c r="S7" s="20">
        <f t="shared" ref="S7:S28" si="4">R7</f>
        <v>3.0406583333333312</v>
      </c>
      <c r="T7" s="20">
        <f t="shared" ref="T7:T28" si="5">SQRT(O7^2+Q7^2)</f>
        <v>0.33410973881263217</v>
      </c>
      <c r="U7" s="25">
        <v>2.9</v>
      </c>
      <c r="V7" s="20">
        <v>1.04478</v>
      </c>
      <c r="W7" s="20">
        <v>7.5370000000000202E-3</v>
      </c>
      <c r="X7" s="20">
        <v>-1.6599999740719795E-2</v>
      </c>
      <c r="Y7" s="20">
        <v>0.93489998579025269</v>
      </c>
      <c r="Z7" s="20">
        <v>0.13009999692440033</v>
      </c>
      <c r="AA7" s="146" t="s">
        <v>42</v>
      </c>
      <c r="AB7" s="20" t="s">
        <v>42</v>
      </c>
      <c r="AC7" s="20" t="s">
        <v>42</v>
      </c>
      <c r="AD7" s="20">
        <v>-111.45739720635058</v>
      </c>
      <c r="AE7" s="20">
        <v>-13.681288531217859</v>
      </c>
      <c r="AF7" s="178">
        <f t="shared" si="1"/>
        <v>-2.0070889566077028</v>
      </c>
      <c r="AG7" s="285">
        <v>1.461484</v>
      </c>
      <c r="AH7" s="40">
        <v>0.1084</v>
      </c>
      <c r="AI7" s="284">
        <f t="shared" si="2"/>
        <v>24.964519999999997</v>
      </c>
      <c r="AJ7" s="146">
        <v>6945.8010000000004</v>
      </c>
      <c r="AK7" s="20">
        <v>4278.6469999999999</v>
      </c>
      <c r="AL7" s="20">
        <v>0.63</v>
      </c>
      <c r="AM7" s="20">
        <v>22189.563999999998</v>
      </c>
      <c r="AN7" s="20">
        <v>2799.43</v>
      </c>
      <c r="AO7" s="20">
        <v>11566.473</v>
      </c>
      <c r="AP7" s="20">
        <v>6.5579999999999998</v>
      </c>
      <c r="AQ7" s="20">
        <v>4.6539999999999999</v>
      </c>
      <c r="AR7" s="20">
        <v>78.918999999999997</v>
      </c>
      <c r="AS7" s="20">
        <v>4.3560003117104804</v>
      </c>
      <c r="AT7" s="20">
        <v>2.7</v>
      </c>
      <c r="AU7" s="20">
        <v>115.499</v>
      </c>
      <c r="AV7" s="147">
        <v>68.941000000000003</v>
      </c>
    </row>
    <row r="8" spans="1:48">
      <c r="A8" s="35"/>
      <c r="B8" s="273">
        <v>4</v>
      </c>
      <c r="C8" s="263">
        <v>99</v>
      </c>
      <c r="D8" s="255">
        <v>1</v>
      </c>
      <c r="E8" s="256">
        <v>0</v>
      </c>
      <c r="F8" s="20">
        <f t="shared" si="3"/>
        <v>45.144868000000002</v>
      </c>
      <c r="G8" s="18">
        <v>210.14390399999999</v>
      </c>
      <c r="H8" s="263">
        <v>1</v>
      </c>
      <c r="I8" s="19">
        <v>0.4381944444444445</v>
      </c>
      <c r="J8" s="20">
        <v>12.2</v>
      </c>
      <c r="K8" s="20">
        <v>5.68</v>
      </c>
      <c r="L8" s="20">
        <v>99.3</v>
      </c>
      <c r="M8" s="20">
        <v>10.61</v>
      </c>
      <c r="N8" s="17">
        <v>15.809683333333334</v>
      </c>
      <c r="O8" s="20">
        <v>-0.77698333333333736</v>
      </c>
      <c r="P8" s="20">
        <v>13.869025000000001</v>
      </c>
      <c r="Q8" s="20">
        <v>0.28022499999999972</v>
      </c>
      <c r="R8" s="20">
        <f t="shared" si="0"/>
        <v>1.9406583333333334</v>
      </c>
      <c r="S8" s="20">
        <f t="shared" si="4"/>
        <v>1.9406583333333334</v>
      </c>
      <c r="T8" s="24">
        <f t="shared" si="5"/>
        <v>0.82597164049547367</v>
      </c>
      <c r="U8" s="25">
        <v>2.74</v>
      </c>
      <c r="V8" s="20">
        <v>1.03878</v>
      </c>
      <c r="W8" s="20">
        <v>7.5370000000000202E-3</v>
      </c>
      <c r="X8" s="20">
        <v>4.6000001020729542E-3</v>
      </c>
      <c r="Y8" s="20">
        <v>0.92599999904632568</v>
      </c>
      <c r="Z8" s="20">
        <v>0.12839999794960022</v>
      </c>
      <c r="AA8" s="146">
        <v>1.2369000000000001</v>
      </c>
      <c r="AB8" s="20">
        <v>1.2369000000000001</v>
      </c>
      <c r="AC8" s="20">
        <v>-1.2369000000000003E-4</v>
      </c>
      <c r="AD8" s="20">
        <v>-113.52385206419774</v>
      </c>
      <c r="AE8" s="20">
        <v>-14.624576821393344</v>
      </c>
      <c r="AF8" s="178">
        <f t="shared" si="1"/>
        <v>3.4727625069490102</v>
      </c>
      <c r="AG8" s="285">
        <v>1.481107</v>
      </c>
      <c r="AH8" s="40">
        <v>0.11249000000000001</v>
      </c>
      <c r="AI8" s="284">
        <f t="shared" si="2"/>
        <v>25.906447</v>
      </c>
      <c r="AJ8" s="146">
        <v>6529.5240000000003</v>
      </c>
      <c r="AK8" s="20">
        <v>3868.8270000000002</v>
      </c>
      <c r="AL8" s="20">
        <v>5.0069999999999997</v>
      </c>
      <c r="AM8" s="20">
        <v>20257.442999999999</v>
      </c>
      <c r="AN8" s="20">
        <v>2667.029</v>
      </c>
      <c r="AO8" s="20">
        <v>10452.198</v>
      </c>
      <c r="AP8" s="20">
        <v>6.11</v>
      </c>
      <c r="AQ8" s="20">
        <v>6.8780000000000001</v>
      </c>
      <c r="AR8" s="20">
        <v>69.159000000000006</v>
      </c>
      <c r="AS8" s="20">
        <v>4.9215538926560045</v>
      </c>
      <c r="AT8" s="20">
        <v>0.91500000000000004</v>
      </c>
      <c r="AU8" s="20">
        <v>105.125</v>
      </c>
      <c r="AV8" s="147">
        <v>62.927999999999997</v>
      </c>
    </row>
    <row r="9" spans="1:48">
      <c r="A9" s="35"/>
      <c r="B9" s="273">
        <v>5</v>
      </c>
      <c r="C9" s="263">
        <v>97</v>
      </c>
      <c r="D9" s="255">
        <v>1</v>
      </c>
      <c r="E9" s="256">
        <v>0</v>
      </c>
      <c r="F9" s="20">
        <f t="shared" si="3"/>
        <v>43.968573000000021</v>
      </c>
      <c r="G9" s="18">
        <v>254.11247700000001</v>
      </c>
      <c r="H9" s="263" t="s">
        <v>42</v>
      </c>
      <c r="I9" s="19">
        <v>0.44930555555555557</v>
      </c>
      <c r="J9" s="20">
        <v>13.2</v>
      </c>
      <c r="K9" s="20">
        <v>7.6</v>
      </c>
      <c r="L9" s="20">
        <v>101.6</v>
      </c>
      <c r="M9" s="20">
        <v>10.57</v>
      </c>
      <c r="N9" s="17">
        <v>14.599683333333333</v>
      </c>
      <c r="O9" s="20">
        <v>-0.77698333333333736</v>
      </c>
      <c r="P9" s="20">
        <v>13.419025000000001</v>
      </c>
      <c r="Q9" s="20">
        <v>0.28022499999999972</v>
      </c>
      <c r="R9" s="20">
        <f t="shared" si="0"/>
        <v>1.1806583333333318</v>
      </c>
      <c r="S9" s="20">
        <f t="shared" si="4"/>
        <v>1.1806583333333318</v>
      </c>
      <c r="T9" s="24">
        <f t="shared" si="5"/>
        <v>0.82597164049547367</v>
      </c>
      <c r="U9" s="25">
        <v>2.67</v>
      </c>
      <c r="V9" s="20">
        <v>1.0597800000000002</v>
      </c>
      <c r="W9" s="20">
        <v>7.5370000000000202E-3</v>
      </c>
      <c r="X9" s="20">
        <v>7.9000003635883331E-2</v>
      </c>
      <c r="Y9" s="20">
        <v>1.2999999523162842</v>
      </c>
      <c r="Z9" s="20">
        <v>0.12860000133514404</v>
      </c>
      <c r="AA9" s="146">
        <v>1.1870000000000001</v>
      </c>
      <c r="AB9" s="20">
        <v>1.1870000000000001</v>
      </c>
      <c r="AC9" s="20">
        <v>-1.1870000000000001E-4</v>
      </c>
      <c r="AD9" s="20">
        <v>-113.15754681782025</v>
      </c>
      <c r="AE9" s="20">
        <v>-14.268209456204939</v>
      </c>
      <c r="AF9" s="178">
        <f t="shared" si="1"/>
        <v>0.98812883181926736</v>
      </c>
      <c r="AG9" s="285">
        <v>1.383273</v>
      </c>
      <c r="AH9" s="40">
        <v>0.11513</v>
      </c>
      <c r="AI9" s="284">
        <f t="shared" si="2"/>
        <v>26.514438999999999</v>
      </c>
      <c r="AJ9" s="146">
        <v>4814.393</v>
      </c>
      <c r="AK9" s="20">
        <v>2766.5279999999998</v>
      </c>
      <c r="AL9" s="20">
        <v>2.754</v>
      </c>
      <c r="AM9" s="20">
        <v>16658.991000000002</v>
      </c>
      <c r="AN9" s="20">
        <v>1816.0139999999999</v>
      </c>
      <c r="AO9" s="20">
        <v>7914.9290000000001</v>
      </c>
      <c r="AP9" s="20">
        <v>4.9790000000000001</v>
      </c>
      <c r="AQ9" s="20">
        <v>4.7590000000000003</v>
      </c>
      <c r="AR9" s="20">
        <v>55.116999999999997</v>
      </c>
      <c r="AS9" s="20">
        <v>2.5289795350365503</v>
      </c>
      <c r="AT9" s="20">
        <v>1.5369999999999999</v>
      </c>
      <c r="AU9" s="20">
        <v>79.393000000000001</v>
      </c>
      <c r="AV9" s="147">
        <v>43.265999999999998</v>
      </c>
    </row>
    <row r="10" spans="1:48">
      <c r="A10" s="35"/>
      <c r="B10" s="273">
        <v>6</v>
      </c>
      <c r="C10" s="263">
        <v>94</v>
      </c>
      <c r="D10" s="255">
        <v>1</v>
      </c>
      <c r="E10" s="256">
        <v>0</v>
      </c>
      <c r="F10" s="20">
        <f t="shared" si="3"/>
        <v>39.045081999999979</v>
      </c>
      <c r="G10" s="18">
        <v>293.15755899999999</v>
      </c>
      <c r="H10" s="263">
        <v>1</v>
      </c>
      <c r="I10" s="19">
        <v>0.45624999999999999</v>
      </c>
      <c r="J10" s="20">
        <v>13.3</v>
      </c>
      <c r="K10" s="20">
        <v>7.56</v>
      </c>
      <c r="L10" s="20">
        <v>101.5</v>
      </c>
      <c r="M10" s="20">
        <v>10.56</v>
      </c>
      <c r="N10" s="17">
        <v>17.029683333333331</v>
      </c>
      <c r="O10" s="20">
        <v>-0.77698333333333736</v>
      </c>
      <c r="P10" s="20">
        <v>13.249025000000001</v>
      </c>
      <c r="Q10" s="20">
        <v>0.28022499999999972</v>
      </c>
      <c r="R10" s="20">
        <f t="shared" si="0"/>
        <v>3.7806583333333297</v>
      </c>
      <c r="S10" s="20">
        <f t="shared" si="4"/>
        <v>3.7806583333333297</v>
      </c>
      <c r="T10" s="24">
        <f t="shared" si="5"/>
        <v>0.82597164049547367</v>
      </c>
      <c r="U10" s="25">
        <v>2.95</v>
      </c>
      <c r="V10" s="20">
        <v>1.0747800000000001</v>
      </c>
      <c r="W10" s="20">
        <v>7.5370000000000202E-3</v>
      </c>
      <c r="X10" s="20">
        <v>5.2334641804918647E-4</v>
      </c>
      <c r="Y10" s="20">
        <v>0.94029998779296875</v>
      </c>
      <c r="Z10" s="20">
        <v>0.12710000574588776</v>
      </c>
      <c r="AA10" s="146">
        <v>1.1739999999999999</v>
      </c>
      <c r="AB10" s="20">
        <v>1.1739999999999999</v>
      </c>
      <c r="AC10" s="20">
        <v>-1.1739999999999999E-4</v>
      </c>
      <c r="AD10" s="20">
        <v>-112.78292733764519</v>
      </c>
      <c r="AE10" s="20">
        <v>-14.670929223857396</v>
      </c>
      <c r="AF10" s="178">
        <f t="shared" si="1"/>
        <v>4.5845064532139759</v>
      </c>
      <c r="AG10" s="285">
        <v>1.4651259999999999</v>
      </c>
      <c r="AH10" s="40">
        <v>0.12013</v>
      </c>
      <c r="AI10" s="284">
        <f t="shared" si="2"/>
        <v>27.665939000000002</v>
      </c>
      <c r="AJ10" s="146" t="s">
        <v>42</v>
      </c>
      <c r="AK10" s="20" t="s">
        <v>42</v>
      </c>
      <c r="AL10" s="20" t="s">
        <v>42</v>
      </c>
      <c r="AM10" s="20" t="s">
        <v>42</v>
      </c>
      <c r="AN10" s="20" t="s">
        <v>42</v>
      </c>
      <c r="AO10" s="20" t="s">
        <v>42</v>
      </c>
      <c r="AP10" s="20" t="s">
        <v>42</v>
      </c>
      <c r="AQ10" s="20" t="s">
        <v>42</v>
      </c>
      <c r="AR10" s="20" t="s">
        <v>42</v>
      </c>
      <c r="AS10" s="20" t="s">
        <v>42</v>
      </c>
      <c r="AT10" s="20" t="s">
        <v>42</v>
      </c>
      <c r="AU10" s="20" t="s">
        <v>42</v>
      </c>
      <c r="AV10" s="147" t="s">
        <v>42</v>
      </c>
    </row>
    <row r="11" spans="1:48">
      <c r="A11" s="35"/>
      <c r="B11" s="273">
        <v>7</v>
      </c>
      <c r="C11" s="263">
        <v>92</v>
      </c>
      <c r="D11" s="255">
        <v>1</v>
      </c>
      <c r="E11" s="256">
        <v>0</v>
      </c>
      <c r="F11" s="20">
        <f t="shared" si="3"/>
        <v>54.691495000000032</v>
      </c>
      <c r="G11" s="18">
        <v>347.84905400000002</v>
      </c>
      <c r="H11" s="263" t="s">
        <v>42</v>
      </c>
      <c r="I11" s="19">
        <v>0.46388888888888885</v>
      </c>
      <c r="J11" s="20">
        <v>13.8</v>
      </c>
      <c r="K11" s="20">
        <v>7.5</v>
      </c>
      <c r="L11" s="20">
        <v>99.6</v>
      </c>
      <c r="M11" s="20">
        <v>10.27</v>
      </c>
      <c r="N11" s="17">
        <v>17.56968333333333</v>
      </c>
      <c r="O11" s="20">
        <v>-0.77698333333333736</v>
      </c>
      <c r="P11" s="20">
        <v>13.339025000000001</v>
      </c>
      <c r="Q11" s="20">
        <v>0.28022499999999972</v>
      </c>
      <c r="R11" s="20">
        <f t="shared" si="0"/>
        <v>4.230658333333329</v>
      </c>
      <c r="S11" s="20">
        <f t="shared" si="4"/>
        <v>4.230658333333329</v>
      </c>
      <c r="T11" s="24">
        <f t="shared" si="5"/>
        <v>0.82597164049547367</v>
      </c>
      <c r="U11" s="25">
        <v>2.77</v>
      </c>
      <c r="V11" s="20">
        <v>1.04678</v>
      </c>
      <c r="W11" s="20">
        <v>7.5370000000000202E-3</v>
      </c>
      <c r="X11" s="20">
        <v>-6.8356480915099382E-4</v>
      </c>
      <c r="Y11" s="20">
        <v>0.79750001430511475</v>
      </c>
      <c r="Z11" s="20">
        <v>0.1242000013589859</v>
      </c>
      <c r="AA11" s="146">
        <v>1.1914</v>
      </c>
      <c r="AB11" s="20">
        <v>1.1914</v>
      </c>
      <c r="AC11" s="20">
        <v>-1.1914E-4</v>
      </c>
      <c r="AD11" s="20">
        <v>-113.28100914352697</v>
      </c>
      <c r="AE11" s="20">
        <v>-14.740305220639396</v>
      </c>
      <c r="AF11" s="178">
        <f t="shared" si="1"/>
        <v>4.6414326215881943</v>
      </c>
      <c r="AG11" s="285">
        <v>1.4636579999999999</v>
      </c>
      <c r="AH11" s="40">
        <v>0.12095</v>
      </c>
      <c r="AI11" s="284">
        <f t="shared" si="2"/>
        <v>27.854785</v>
      </c>
      <c r="AJ11" s="146">
        <v>5968.5439999999999</v>
      </c>
      <c r="AK11" s="20">
        <v>3463.0839999999998</v>
      </c>
      <c r="AL11" s="20">
        <v>12.942</v>
      </c>
      <c r="AM11" s="20">
        <v>22381.992999999999</v>
      </c>
      <c r="AN11" s="20">
        <v>2257.0459999999998</v>
      </c>
      <c r="AO11" s="20">
        <v>10586.705</v>
      </c>
      <c r="AP11" s="20">
        <v>7.1189999999999998</v>
      </c>
      <c r="AQ11" s="20">
        <v>5.9480000000000004</v>
      </c>
      <c r="AR11" s="20">
        <v>73.703999999999994</v>
      </c>
      <c r="AS11" s="20">
        <v>4.9847850723564369</v>
      </c>
      <c r="AT11" s="20">
        <v>1.631</v>
      </c>
      <c r="AU11" s="20">
        <v>106.598</v>
      </c>
      <c r="AV11" s="147">
        <v>61.085000000000001</v>
      </c>
    </row>
    <row r="12" spans="1:48">
      <c r="A12" s="35"/>
      <c r="B12" s="273">
        <v>8</v>
      </c>
      <c r="C12" s="263">
        <v>98</v>
      </c>
      <c r="D12" s="255">
        <v>1</v>
      </c>
      <c r="E12" s="256">
        <v>0</v>
      </c>
      <c r="F12" s="20">
        <f t="shared" si="3"/>
        <v>54.849001999999984</v>
      </c>
      <c r="G12" s="18">
        <v>402.69805600000001</v>
      </c>
      <c r="H12" s="263">
        <v>1</v>
      </c>
      <c r="I12" s="19">
        <v>0.47152777777777777</v>
      </c>
      <c r="J12" s="20">
        <v>14.1</v>
      </c>
      <c r="K12" s="20">
        <v>7.78</v>
      </c>
      <c r="L12" s="20">
        <v>102.6</v>
      </c>
      <c r="M12" s="20">
        <v>10.49</v>
      </c>
      <c r="N12" s="17">
        <v>14.599683333333333</v>
      </c>
      <c r="O12" s="20">
        <v>-0.77698333333333736</v>
      </c>
      <c r="P12" s="20">
        <v>12.709025</v>
      </c>
      <c r="Q12" s="20">
        <v>0.28022499999999972</v>
      </c>
      <c r="R12" s="20">
        <f t="shared" si="0"/>
        <v>1.8906583333333327</v>
      </c>
      <c r="S12" s="20">
        <f t="shared" si="4"/>
        <v>1.8906583333333327</v>
      </c>
      <c r="T12" s="24">
        <f t="shared" si="5"/>
        <v>0.82597164049547367</v>
      </c>
      <c r="U12" s="25">
        <v>2.99</v>
      </c>
      <c r="V12" s="20">
        <v>1.0417800000000002</v>
      </c>
      <c r="W12" s="20">
        <v>7.5370000000000202E-3</v>
      </c>
      <c r="X12" s="20">
        <v>4.6999998390674591E-2</v>
      </c>
      <c r="Y12" s="20">
        <v>0.86559998989105225</v>
      </c>
      <c r="Z12" s="20">
        <v>0.12290000170469284</v>
      </c>
      <c r="AA12" s="146">
        <v>1.1862999999999999</v>
      </c>
      <c r="AB12" s="20">
        <v>1.1862999999999999</v>
      </c>
      <c r="AC12" s="20">
        <v>-1.1862999999999999E-4</v>
      </c>
      <c r="AD12" s="20">
        <v>-114.23904301048248</v>
      </c>
      <c r="AE12" s="20">
        <v>-14.831336321535108</v>
      </c>
      <c r="AF12" s="178">
        <f t="shared" si="1"/>
        <v>4.4116475617983895</v>
      </c>
      <c r="AG12" s="285">
        <v>1.5006900000000001</v>
      </c>
      <c r="AH12" s="40">
        <v>0.11475</v>
      </c>
      <c r="AI12" s="284">
        <f t="shared" si="2"/>
        <v>26.426925000000001</v>
      </c>
      <c r="AJ12" s="146">
        <v>6906.7039999999997</v>
      </c>
      <c r="AK12" s="20">
        <v>3830.4369999999999</v>
      </c>
      <c r="AL12" s="20">
        <v>6.5350000000000001</v>
      </c>
      <c r="AM12" s="20">
        <v>22213.862000000001</v>
      </c>
      <c r="AN12" s="20">
        <v>2909.538</v>
      </c>
      <c r="AO12" s="20">
        <v>10796.736999999999</v>
      </c>
      <c r="AP12" s="20">
        <v>6.7869999999999999</v>
      </c>
      <c r="AQ12" s="20">
        <v>6.11</v>
      </c>
      <c r="AR12" s="20">
        <v>78.691000000000003</v>
      </c>
      <c r="AS12" s="20">
        <v>4.0241739583313976</v>
      </c>
      <c r="AT12" s="20">
        <v>2.863</v>
      </c>
      <c r="AU12" s="20">
        <v>107.47</v>
      </c>
      <c r="AV12" s="147">
        <v>66.477000000000004</v>
      </c>
    </row>
    <row r="13" spans="1:48">
      <c r="A13" s="35"/>
      <c r="B13" s="273">
        <v>9</v>
      </c>
      <c r="C13" s="263">
        <v>101</v>
      </c>
      <c r="D13" s="255">
        <v>1</v>
      </c>
      <c r="E13" s="256">
        <v>0</v>
      </c>
      <c r="F13" s="20">
        <f t="shared" si="3"/>
        <v>54.691494999999975</v>
      </c>
      <c r="G13" s="18">
        <v>457.38955099999998</v>
      </c>
      <c r="H13" s="263" t="s">
        <v>42</v>
      </c>
      <c r="I13" s="19">
        <v>0.48333333333333334</v>
      </c>
      <c r="J13" s="20">
        <v>14.4</v>
      </c>
      <c r="K13" s="20">
        <v>7.48</v>
      </c>
      <c r="L13" s="20">
        <v>100.3</v>
      </c>
      <c r="M13" s="20">
        <v>10.16</v>
      </c>
      <c r="N13" s="17">
        <v>16.269683333333333</v>
      </c>
      <c r="O13" s="20">
        <v>-0.77698333333333736</v>
      </c>
      <c r="P13" s="20">
        <v>12.869025000000001</v>
      </c>
      <c r="Q13" s="20">
        <v>0.28022499999999972</v>
      </c>
      <c r="R13" s="20">
        <f t="shared" si="0"/>
        <v>3.4006583333333325</v>
      </c>
      <c r="S13" s="20">
        <f t="shared" si="4"/>
        <v>3.4006583333333325</v>
      </c>
      <c r="T13" s="20">
        <f t="shared" si="5"/>
        <v>0.82597164049547367</v>
      </c>
      <c r="U13" s="25">
        <v>2.78</v>
      </c>
      <c r="V13" s="20">
        <v>1.0277800000000001</v>
      </c>
      <c r="W13" s="20">
        <v>7.5370000000000202E-3</v>
      </c>
      <c r="X13" s="20">
        <v>7.4000000022351742E-3</v>
      </c>
      <c r="Y13" s="20">
        <v>0.88200002908706665</v>
      </c>
      <c r="Z13" s="20">
        <v>0.12649999558925629</v>
      </c>
      <c r="AA13" s="146">
        <v>1.2372000000000001</v>
      </c>
      <c r="AB13" s="20">
        <v>1.2372000000000001</v>
      </c>
      <c r="AC13" s="20">
        <v>-1.2372000000000001E-4</v>
      </c>
      <c r="AD13" s="20">
        <v>-114.01280604653604</v>
      </c>
      <c r="AE13" s="20">
        <v>-14.656681183189178</v>
      </c>
      <c r="AF13" s="178">
        <f t="shared" si="1"/>
        <v>3.2406434189773847</v>
      </c>
      <c r="AG13" s="285">
        <v>1.4008940000000001</v>
      </c>
      <c r="AH13" s="40">
        <v>0.11114</v>
      </c>
      <c r="AI13" s="284">
        <f t="shared" si="2"/>
        <v>25.595541999999998</v>
      </c>
      <c r="AJ13" s="146">
        <v>6511.5069999999996</v>
      </c>
      <c r="AK13" s="20">
        <v>3598.4180000000001</v>
      </c>
      <c r="AL13" s="20">
        <v>15.374000000000001</v>
      </c>
      <c r="AM13" s="20">
        <v>21186.284</v>
      </c>
      <c r="AN13" s="20">
        <v>2763.6129999999998</v>
      </c>
      <c r="AO13" s="20">
        <v>9999.5439999999999</v>
      </c>
      <c r="AP13" s="20">
        <v>6.7530000000000001</v>
      </c>
      <c r="AQ13" s="20">
        <v>7.0460000000000003</v>
      </c>
      <c r="AR13" s="20">
        <v>70.206999999999994</v>
      </c>
      <c r="AS13" s="20">
        <v>4.9391325910744657</v>
      </c>
      <c r="AT13" s="20">
        <v>3.4140000000000001</v>
      </c>
      <c r="AU13" s="20">
        <v>101.011</v>
      </c>
      <c r="AV13" s="147">
        <v>70.977000000000004</v>
      </c>
    </row>
    <row r="14" spans="1:48">
      <c r="A14" s="35"/>
      <c r="B14" s="273">
        <v>10</v>
      </c>
      <c r="C14" s="263">
        <v>91</v>
      </c>
      <c r="D14" s="255">
        <v>1</v>
      </c>
      <c r="E14" s="256">
        <v>0</v>
      </c>
      <c r="F14" s="20">
        <f t="shared" si="3"/>
        <v>50.519251999999994</v>
      </c>
      <c r="G14" s="18">
        <v>507.90880299999998</v>
      </c>
      <c r="H14" s="263">
        <v>1</v>
      </c>
      <c r="I14" s="19">
        <v>0.48958333333333331</v>
      </c>
      <c r="J14" s="20">
        <v>14.9</v>
      </c>
      <c r="K14" s="20">
        <v>7.72</v>
      </c>
      <c r="L14" s="20">
        <v>102.6</v>
      </c>
      <c r="M14" s="20">
        <v>10.31</v>
      </c>
      <c r="N14" s="17">
        <v>14.619683333333333</v>
      </c>
      <c r="O14" s="20">
        <v>-0.77698333333333736</v>
      </c>
      <c r="P14" s="20">
        <v>12.859025000000001</v>
      </c>
      <c r="Q14" s="89">
        <v>0.16322500000000062</v>
      </c>
      <c r="R14" s="20">
        <f t="shared" si="0"/>
        <v>1.7606583333333319</v>
      </c>
      <c r="S14" s="20">
        <f t="shared" si="4"/>
        <v>1.7606583333333319</v>
      </c>
      <c r="T14" s="24">
        <f t="shared" si="5"/>
        <v>0.79394300859871814</v>
      </c>
      <c r="U14" s="18" t="s">
        <v>42</v>
      </c>
      <c r="V14" s="20">
        <v>0.96497999999999995</v>
      </c>
      <c r="W14" s="20">
        <v>7.5370000000000202E-3</v>
      </c>
      <c r="X14" s="20">
        <v>-3.1922569032758474E-3</v>
      </c>
      <c r="Y14" s="20">
        <v>0.86169999837875366</v>
      </c>
      <c r="Z14" s="20">
        <v>0.1242000013589859</v>
      </c>
      <c r="AA14" s="146">
        <v>1.2337</v>
      </c>
      <c r="AB14" s="20">
        <v>1.2337</v>
      </c>
      <c r="AC14" s="20">
        <v>-5.9916201204820493E-3</v>
      </c>
      <c r="AD14" s="20">
        <v>-112.91209153050065</v>
      </c>
      <c r="AE14" s="20">
        <v>-14.484846448865579</v>
      </c>
      <c r="AF14" s="178">
        <f t="shared" si="1"/>
        <v>2.9666800604239825</v>
      </c>
      <c r="AG14" s="285">
        <v>1.417422</v>
      </c>
      <c r="AH14" s="40">
        <v>0.1177</v>
      </c>
      <c r="AI14" s="284">
        <f t="shared" si="2"/>
        <v>27.106310000000001</v>
      </c>
      <c r="AJ14" s="146">
        <v>6683.8919999999998</v>
      </c>
      <c r="AK14" s="20">
        <v>3558.4769999999999</v>
      </c>
      <c r="AL14" s="20">
        <v>12.231999999999999</v>
      </c>
      <c r="AM14" s="20">
        <v>20691.744999999999</v>
      </c>
      <c r="AN14" s="20">
        <v>2836.221</v>
      </c>
      <c r="AO14" s="20">
        <v>10149.897000000001</v>
      </c>
      <c r="AP14" s="20">
        <v>6.3360000000000003</v>
      </c>
      <c r="AQ14" s="20">
        <v>4.8659999999999997</v>
      </c>
      <c r="AR14" s="20">
        <v>69.698999999999998</v>
      </c>
      <c r="AS14" s="20">
        <v>4.7415728434372744</v>
      </c>
      <c r="AT14" s="20">
        <v>2.58</v>
      </c>
      <c r="AU14" s="20">
        <v>103.459</v>
      </c>
      <c r="AV14" s="147">
        <v>59.212000000000003</v>
      </c>
    </row>
    <row r="15" spans="1:48">
      <c r="A15" s="35"/>
      <c r="B15" s="273">
        <v>11</v>
      </c>
      <c r="C15" s="263">
        <v>96</v>
      </c>
      <c r="D15" s="255">
        <v>1</v>
      </c>
      <c r="E15" s="256">
        <v>0</v>
      </c>
      <c r="F15" s="20">
        <f t="shared" si="3"/>
        <v>75.005897000000061</v>
      </c>
      <c r="G15" s="18">
        <v>582.91470000000004</v>
      </c>
      <c r="H15" s="263" t="s">
        <v>42</v>
      </c>
      <c r="I15" s="19">
        <v>0.49305555555555558</v>
      </c>
      <c r="J15" s="20">
        <v>15.1</v>
      </c>
      <c r="K15" s="20">
        <v>7.92</v>
      </c>
      <c r="L15" s="20">
        <v>102.7</v>
      </c>
      <c r="M15" s="20">
        <v>10.3</v>
      </c>
      <c r="N15" s="17">
        <v>14.639683333333334</v>
      </c>
      <c r="O15" s="20">
        <v>-0.77698333333333736</v>
      </c>
      <c r="P15" s="20">
        <v>12.709025</v>
      </c>
      <c r="Q15" s="20">
        <v>0.28022499999999972</v>
      </c>
      <c r="R15" s="20">
        <f t="shared" si="0"/>
        <v>1.9306583333333336</v>
      </c>
      <c r="S15" s="20">
        <f t="shared" si="4"/>
        <v>1.9306583333333336</v>
      </c>
      <c r="T15" s="24">
        <f t="shared" si="5"/>
        <v>0.82597164049547367</v>
      </c>
      <c r="U15" s="25">
        <v>3.05</v>
      </c>
      <c r="V15" s="20">
        <v>0.98277999999999988</v>
      </c>
      <c r="W15" s="20">
        <v>7.5370000000000202E-3</v>
      </c>
      <c r="X15" s="20">
        <v>7.4999998323619366E-3</v>
      </c>
      <c r="Y15" s="20">
        <v>0.8465999960899353</v>
      </c>
      <c r="Z15" s="20">
        <v>0.13120000064373016</v>
      </c>
      <c r="AA15" s="146">
        <v>1.2037</v>
      </c>
      <c r="AB15" s="20">
        <v>1.2037</v>
      </c>
      <c r="AC15" s="20">
        <v>-1.2037E-4</v>
      </c>
      <c r="AD15" s="20">
        <v>-113.27386273681375</v>
      </c>
      <c r="AE15" s="20">
        <v>-14.521209028922783</v>
      </c>
      <c r="AF15" s="178">
        <f t="shared" si="1"/>
        <v>2.8958094945685104</v>
      </c>
      <c r="AG15" s="285">
        <v>1.3978539999999999</v>
      </c>
      <c r="AH15" s="40">
        <v>0.12493</v>
      </c>
      <c r="AI15" s="284">
        <f t="shared" si="2"/>
        <v>28.771378999999996</v>
      </c>
      <c r="AJ15" s="146">
        <v>6916.3180000000002</v>
      </c>
      <c r="AK15" s="20">
        <v>3696.9380000000001</v>
      </c>
      <c r="AL15" s="20">
        <v>7.9470000000000001</v>
      </c>
      <c r="AM15" s="20">
        <v>22220.382000000001</v>
      </c>
      <c r="AN15" s="20">
        <v>2950.087</v>
      </c>
      <c r="AO15" s="20">
        <v>10485.847</v>
      </c>
      <c r="AP15" s="20">
        <v>6.6239999999999997</v>
      </c>
      <c r="AQ15" s="20">
        <v>5.6440000000000001</v>
      </c>
      <c r="AR15" s="20">
        <v>71.438000000000002</v>
      </c>
      <c r="AS15" s="20">
        <v>3.3728836833938076</v>
      </c>
      <c r="AT15" s="20">
        <v>2.7389999999999999</v>
      </c>
      <c r="AU15" s="20">
        <v>106.693</v>
      </c>
      <c r="AV15" s="147">
        <v>67.150999999999996</v>
      </c>
    </row>
    <row r="16" spans="1:48">
      <c r="A16" s="35"/>
      <c r="B16" s="273">
        <v>12</v>
      </c>
      <c r="C16" s="263">
        <v>61</v>
      </c>
      <c r="D16" s="255">
        <v>1</v>
      </c>
      <c r="E16" s="256">
        <v>0</v>
      </c>
      <c r="F16" s="20">
        <f t="shared" si="3"/>
        <v>24.49917199999993</v>
      </c>
      <c r="G16" s="18">
        <v>607.41387199999997</v>
      </c>
      <c r="H16" s="263">
        <v>1</v>
      </c>
      <c r="I16" s="19">
        <v>0.5</v>
      </c>
      <c r="J16" s="20">
        <v>14.7</v>
      </c>
      <c r="K16" s="20">
        <v>7.73</v>
      </c>
      <c r="L16" s="20">
        <v>101.6</v>
      </c>
      <c r="M16" s="20">
        <v>10.26</v>
      </c>
      <c r="N16" s="17">
        <v>16.760000000000002</v>
      </c>
      <c r="O16" s="90">
        <v>1.7250000000000014</v>
      </c>
      <c r="P16" s="20">
        <v>13.029025000000001</v>
      </c>
      <c r="Q16" s="20">
        <v>1.8725000000001657E-2</v>
      </c>
      <c r="R16" s="20">
        <f t="shared" si="0"/>
        <v>3.7309750000000008</v>
      </c>
      <c r="S16" s="20">
        <f t="shared" si="4"/>
        <v>3.7309750000000008</v>
      </c>
      <c r="T16" s="20">
        <f t="shared" si="5"/>
        <v>1.7251016276222699</v>
      </c>
      <c r="U16" s="18">
        <v>3.91</v>
      </c>
      <c r="V16" s="20">
        <v>0.98681333333333332</v>
      </c>
      <c r="W16" s="20">
        <v>2.1100000000000008E-2</v>
      </c>
      <c r="X16" s="20">
        <v>4.1362029151059687E-4</v>
      </c>
      <c r="Y16" s="20">
        <v>0.86680001020431519</v>
      </c>
      <c r="Z16" s="20">
        <v>0.13580000400543213</v>
      </c>
      <c r="AA16" s="146">
        <v>1.2166999999999999</v>
      </c>
      <c r="AB16" s="20">
        <v>1.2166999999999999</v>
      </c>
      <c r="AC16" s="20">
        <v>1.63448253012047E-2</v>
      </c>
      <c r="AD16" s="20">
        <v>-111.98641504500736</v>
      </c>
      <c r="AE16" s="20">
        <v>-14.304329611069965</v>
      </c>
      <c r="AF16" s="178">
        <f t="shared" si="1"/>
        <v>2.4482218435523606</v>
      </c>
      <c r="AG16" s="285">
        <v>1.576878</v>
      </c>
      <c r="AH16" s="40">
        <v>0.11466</v>
      </c>
      <c r="AI16" s="284">
        <f t="shared" si="2"/>
        <v>26.406197999999996</v>
      </c>
      <c r="AJ16" s="146" t="s">
        <v>42</v>
      </c>
      <c r="AK16" s="20" t="s">
        <v>42</v>
      </c>
      <c r="AL16" s="20" t="s">
        <v>42</v>
      </c>
      <c r="AM16" s="20" t="s">
        <v>42</v>
      </c>
      <c r="AN16" s="20" t="s">
        <v>42</v>
      </c>
      <c r="AO16" s="20" t="s">
        <v>42</v>
      </c>
      <c r="AP16" s="20" t="s">
        <v>42</v>
      </c>
      <c r="AQ16" s="20" t="s">
        <v>42</v>
      </c>
      <c r="AR16" s="20" t="s">
        <v>42</v>
      </c>
      <c r="AS16" s="20" t="s">
        <v>42</v>
      </c>
      <c r="AT16" s="20" t="s">
        <v>42</v>
      </c>
      <c r="AU16" s="20" t="s">
        <v>42</v>
      </c>
      <c r="AV16" s="147" t="s">
        <v>42</v>
      </c>
    </row>
    <row r="17" spans="1:48">
      <c r="A17" s="35"/>
      <c r="B17" s="273">
        <v>13</v>
      </c>
      <c r="C17" s="263">
        <v>60</v>
      </c>
      <c r="D17" s="255">
        <v>1</v>
      </c>
      <c r="E17" s="256">
        <v>0</v>
      </c>
      <c r="F17" s="20">
        <f t="shared" si="3"/>
        <v>44.015242000000057</v>
      </c>
      <c r="G17" s="18">
        <v>651.42911400000003</v>
      </c>
      <c r="H17" s="263" t="s">
        <v>42</v>
      </c>
      <c r="I17" s="19">
        <v>0.50486111111111109</v>
      </c>
      <c r="J17" s="20">
        <v>14.6</v>
      </c>
      <c r="K17" s="20">
        <v>7.67</v>
      </c>
      <c r="L17" s="20">
        <v>99.9</v>
      </c>
      <c r="M17" s="20">
        <v>10.08</v>
      </c>
      <c r="N17" s="17">
        <v>16.59</v>
      </c>
      <c r="O17" s="90">
        <v>1.7250000000000014</v>
      </c>
      <c r="P17" s="20">
        <v>13.069025</v>
      </c>
      <c r="Q17" s="20">
        <v>1.8725000000001657E-2</v>
      </c>
      <c r="R17" s="20">
        <f t="shared" si="0"/>
        <v>3.520975</v>
      </c>
      <c r="S17" s="20">
        <f t="shared" si="4"/>
        <v>3.520975</v>
      </c>
      <c r="T17" s="20">
        <f t="shared" si="5"/>
        <v>1.7251016276222699</v>
      </c>
      <c r="U17" s="18">
        <v>2.95</v>
      </c>
      <c r="V17" s="20">
        <v>1.0278133333333332</v>
      </c>
      <c r="W17" s="20">
        <v>2.1100000000000008E-2</v>
      </c>
      <c r="X17" s="20">
        <v>-4.0103821083903313E-3</v>
      </c>
      <c r="Y17" s="20">
        <v>0.89120000600814819</v>
      </c>
      <c r="Z17" s="20">
        <v>0.13619999587535858</v>
      </c>
      <c r="AA17" s="146">
        <v>1.2318</v>
      </c>
      <c r="AB17" s="20">
        <v>1.2318</v>
      </c>
      <c r="AC17" s="20">
        <v>1.6547674698795062E-2</v>
      </c>
      <c r="AD17" s="20">
        <v>-110.23846624694711</v>
      </c>
      <c r="AE17" s="20">
        <v>-14.124557027313768</v>
      </c>
      <c r="AF17" s="178">
        <f t="shared" si="1"/>
        <v>2.7579899715630347</v>
      </c>
      <c r="AG17" s="285">
        <v>1.5748789999999999</v>
      </c>
      <c r="AH17" s="40">
        <v>0.11051</v>
      </c>
      <c r="AI17" s="284">
        <f t="shared" si="2"/>
        <v>25.450453</v>
      </c>
      <c r="AJ17" s="146">
        <v>4805.7849999999999</v>
      </c>
      <c r="AK17" s="20">
        <v>2428.9499999999998</v>
      </c>
      <c r="AL17" s="20">
        <v>12.413</v>
      </c>
      <c r="AM17" s="20">
        <v>15127.419</v>
      </c>
      <c r="AN17" s="20">
        <v>1977.98</v>
      </c>
      <c r="AO17" s="20">
        <v>6807.616</v>
      </c>
      <c r="AP17" s="20">
        <v>4.2839999999999998</v>
      </c>
      <c r="AQ17" s="20">
        <v>4.0179999999999998</v>
      </c>
      <c r="AR17" s="20">
        <v>47.762999999999998</v>
      </c>
      <c r="AS17" s="20">
        <v>3.2261077774098363</v>
      </c>
      <c r="AT17" s="20">
        <v>2.4550000000000001</v>
      </c>
      <c r="AU17" s="20">
        <v>69.057000000000002</v>
      </c>
      <c r="AV17" s="147">
        <v>44.95</v>
      </c>
    </row>
    <row r="18" spans="1:48">
      <c r="A18" s="35"/>
      <c r="B18" s="273">
        <v>14</v>
      </c>
      <c r="C18" s="263">
        <v>56</v>
      </c>
      <c r="D18" s="255">
        <v>1</v>
      </c>
      <c r="E18" s="256">
        <v>0</v>
      </c>
      <c r="F18" s="20">
        <f t="shared" si="3"/>
        <v>20.041799999999967</v>
      </c>
      <c r="G18" s="18">
        <v>671.47091399999999</v>
      </c>
      <c r="H18" s="263">
        <v>1</v>
      </c>
      <c r="I18" s="19">
        <v>0.51250000000000007</v>
      </c>
      <c r="J18" s="20">
        <v>14.8</v>
      </c>
      <c r="K18" s="20">
        <v>7.79</v>
      </c>
      <c r="L18" s="20">
        <v>102.9</v>
      </c>
      <c r="M18" s="20">
        <v>10.34</v>
      </c>
      <c r="N18" s="17">
        <v>15.88</v>
      </c>
      <c r="O18" s="90">
        <v>-1.6798742857142877</v>
      </c>
      <c r="P18" s="20">
        <v>12.879025</v>
      </c>
      <c r="Q18" s="20">
        <v>1.8725000000001657E-2</v>
      </c>
      <c r="R18" s="20">
        <f t="shared" si="0"/>
        <v>3.0009750000000004</v>
      </c>
      <c r="S18" s="20">
        <f t="shared" si="4"/>
        <v>3.0009750000000004</v>
      </c>
      <c r="T18" s="20">
        <f t="shared" si="5"/>
        <v>1.6799786431467181</v>
      </c>
      <c r="U18" s="18">
        <v>3.14</v>
      </c>
      <c r="V18" s="20">
        <v>0.98981333333333321</v>
      </c>
      <c r="W18" s="20">
        <v>2.1100000000000008E-2</v>
      </c>
      <c r="X18" s="20">
        <v>-4.7576059587299824E-3</v>
      </c>
      <c r="Y18" s="20">
        <v>0.84310001134872437</v>
      </c>
      <c r="Z18" s="20">
        <v>0.13420000672340393</v>
      </c>
      <c r="AA18" s="146">
        <v>1.2403999999999999</v>
      </c>
      <c r="AB18" s="20">
        <v>1.2403999999999999</v>
      </c>
      <c r="AC18" s="20">
        <v>1.6663204819276987E-2</v>
      </c>
      <c r="AD18" s="20">
        <v>-113.58462773524015</v>
      </c>
      <c r="AE18" s="20">
        <v>-14.554033180851047</v>
      </c>
      <c r="AF18" s="178">
        <f t="shared" si="1"/>
        <v>2.8476377115682254</v>
      </c>
      <c r="AG18" s="285">
        <v>1.530443</v>
      </c>
      <c r="AH18" s="40">
        <v>0.11276</v>
      </c>
      <c r="AI18" s="284">
        <f t="shared" si="2"/>
        <v>25.968627999999999</v>
      </c>
      <c r="AJ18" s="146">
        <v>6724.7359999999999</v>
      </c>
      <c r="AK18" s="20">
        <v>3537.0729999999999</v>
      </c>
      <c r="AL18" s="20">
        <v>11.33</v>
      </c>
      <c r="AM18" s="20">
        <v>21027.11</v>
      </c>
      <c r="AN18" s="20">
        <v>2723.346</v>
      </c>
      <c r="AO18" s="20">
        <v>9779.6659999999993</v>
      </c>
      <c r="AP18" s="20">
        <v>6.2690000000000001</v>
      </c>
      <c r="AQ18" s="20">
        <v>5.09</v>
      </c>
      <c r="AR18" s="20">
        <v>68.887</v>
      </c>
      <c r="AS18" s="20">
        <v>12.194057430910449</v>
      </c>
      <c r="AT18" s="20">
        <v>4.9139999999999997</v>
      </c>
      <c r="AU18" s="20">
        <v>100.825</v>
      </c>
      <c r="AV18" s="147">
        <v>66.804000000000002</v>
      </c>
    </row>
    <row r="19" spans="1:48">
      <c r="A19" s="35"/>
      <c r="B19" s="273">
        <v>15</v>
      </c>
      <c r="C19" s="263">
        <v>54</v>
      </c>
      <c r="D19" s="255">
        <v>1</v>
      </c>
      <c r="E19" s="256">
        <v>0</v>
      </c>
      <c r="F19" s="20">
        <f t="shared" si="3"/>
        <v>42.673393000000033</v>
      </c>
      <c r="G19" s="18">
        <v>714.14430700000003</v>
      </c>
      <c r="H19" s="263" t="s">
        <v>42</v>
      </c>
      <c r="I19" s="19">
        <v>0.51666666666666672</v>
      </c>
      <c r="J19" s="20">
        <v>14.7</v>
      </c>
      <c r="K19" s="20">
        <v>7.77</v>
      </c>
      <c r="L19" s="20">
        <v>100.3</v>
      </c>
      <c r="M19" s="20">
        <v>10.24</v>
      </c>
      <c r="N19" s="17">
        <v>14.889683333333334</v>
      </c>
      <c r="O19" s="20">
        <v>1.4046857142857156</v>
      </c>
      <c r="P19" s="20">
        <v>13.089025000000001</v>
      </c>
      <c r="Q19" s="20">
        <v>1.8725000000001657E-2</v>
      </c>
      <c r="R19" s="20">
        <f t="shared" si="0"/>
        <v>1.8006583333333328</v>
      </c>
      <c r="S19" s="20">
        <f t="shared" si="4"/>
        <v>1.8006583333333328</v>
      </c>
      <c r="T19" s="20">
        <f t="shared" si="5"/>
        <v>1.4048105144621361</v>
      </c>
      <c r="U19" s="18">
        <v>3.06</v>
      </c>
      <c r="V19" s="20">
        <v>0.99881333333333333</v>
      </c>
      <c r="W19" s="20">
        <v>2.1100000000000008E-2</v>
      </c>
      <c r="X19" s="20">
        <v>-4.7576059587299824E-3</v>
      </c>
      <c r="Y19" s="20">
        <v>0.30910000205039978</v>
      </c>
      <c r="Z19" s="20">
        <v>0.11509999632835388</v>
      </c>
      <c r="AA19" s="146">
        <v>1.2693000000000001</v>
      </c>
      <c r="AB19" s="20">
        <v>1.2693000000000001</v>
      </c>
      <c r="AC19" s="20">
        <v>1.7051439759036023E-2</v>
      </c>
      <c r="AD19" s="20">
        <v>-115.63132257418962</v>
      </c>
      <c r="AE19" s="20">
        <v>-14.772379251560743</v>
      </c>
      <c r="AF19" s="178">
        <f t="shared" si="1"/>
        <v>2.547711438296318</v>
      </c>
      <c r="AG19" s="285">
        <v>1.4292910000000001</v>
      </c>
      <c r="AH19" s="40">
        <v>0.11158999999999999</v>
      </c>
      <c r="AI19" s="284">
        <f t="shared" si="2"/>
        <v>25.699177000000002</v>
      </c>
      <c r="AJ19" s="146">
        <v>2233.9499999999998</v>
      </c>
      <c r="AK19" s="20">
        <v>1718.874</v>
      </c>
      <c r="AL19" s="20">
        <v>18.186</v>
      </c>
      <c r="AM19" s="20">
        <v>19196.936000000002</v>
      </c>
      <c r="AN19" s="20">
        <v>855.38300000000004</v>
      </c>
      <c r="AO19" s="20">
        <v>7323.5429999999997</v>
      </c>
      <c r="AP19" s="20">
        <v>6.23</v>
      </c>
      <c r="AQ19" s="20">
        <v>5.8819999999999997</v>
      </c>
      <c r="AR19" s="20">
        <v>58.01</v>
      </c>
      <c r="AS19" s="20">
        <v>15.742078067314635</v>
      </c>
      <c r="AT19" s="20">
        <v>5.5869999999999997</v>
      </c>
      <c r="AU19" s="20">
        <v>75.131</v>
      </c>
      <c r="AV19" s="147">
        <v>55.743000000000002</v>
      </c>
    </row>
    <row r="20" spans="1:48">
      <c r="A20" s="35"/>
      <c r="B20" s="273">
        <v>16</v>
      </c>
      <c r="C20" s="263">
        <v>57</v>
      </c>
      <c r="D20" s="255">
        <v>1</v>
      </c>
      <c r="E20" s="256">
        <v>0</v>
      </c>
      <c r="F20" s="20">
        <f t="shared" si="3"/>
        <v>45.793168999999921</v>
      </c>
      <c r="G20" s="18">
        <v>759.93747599999995</v>
      </c>
      <c r="H20" s="263">
        <v>1</v>
      </c>
      <c r="I20" s="19">
        <v>0.52430555555555558</v>
      </c>
      <c r="J20" s="20">
        <v>14.9</v>
      </c>
      <c r="K20" s="20">
        <v>7.48</v>
      </c>
      <c r="L20" s="20">
        <v>100.5</v>
      </c>
      <c r="M20" s="20">
        <v>10.119999999999999</v>
      </c>
      <c r="N20" s="17">
        <v>15.61</v>
      </c>
      <c r="O20" s="90">
        <v>1.7250000000000014</v>
      </c>
      <c r="P20" s="20">
        <v>12.709025</v>
      </c>
      <c r="Q20" s="20">
        <v>1.8725000000001657E-2</v>
      </c>
      <c r="R20" s="20">
        <f t="shared" si="0"/>
        <v>2.900974999999999</v>
      </c>
      <c r="S20" s="20">
        <f t="shared" si="4"/>
        <v>2.900974999999999</v>
      </c>
      <c r="T20" s="20">
        <f t="shared" si="5"/>
        <v>1.7251016276222699</v>
      </c>
      <c r="U20" s="18">
        <v>3.14</v>
      </c>
      <c r="V20" s="20">
        <v>0.9738133333333332</v>
      </c>
      <c r="W20" s="20">
        <v>2.1100000000000008E-2</v>
      </c>
      <c r="X20" s="20">
        <v>-4.449130967259407E-3</v>
      </c>
      <c r="Y20" s="20">
        <v>0.82910001277923584</v>
      </c>
      <c r="Z20" s="20">
        <v>0.1331000030040741</v>
      </c>
      <c r="AA20" s="146">
        <v>1.1867000000000001</v>
      </c>
      <c r="AB20" s="20">
        <v>1.1867000000000001</v>
      </c>
      <c r="AC20" s="20">
        <v>1.5941813253011933E-2</v>
      </c>
      <c r="AD20" s="20">
        <v>-113.99807664083752</v>
      </c>
      <c r="AE20" s="20">
        <v>-14.877293348876034</v>
      </c>
      <c r="AF20" s="178">
        <f t="shared" si="1"/>
        <v>5.0202701501707452</v>
      </c>
      <c r="AG20" s="285">
        <v>1.5241899999999999</v>
      </c>
      <c r="AH20" s="40">
        <v>0.11451</v>
      </c>
      <c r="AI20" s="284">
        <f t="shared" si="2"/>
        <v>26.371653000000002</v>
      </c>
      <c r="AJ20" s="146">
        <v>3728.2919999999999</v>
      </c>
      <c r="AK20" s="20">
        <v>1686.3050000000001</v>
      </c>
      <c r="AL20" s="20">
        <v>4.5620000000000003</v>
      </c>
      <c r="AM20" s="20">
        <v>9518.85</v>
      </c>
      <c r="AN20" s="20">
        <v>1532.1489999999999</v>
      </c>
      <c r="AO20" s="20">
        <v>4804.7889999999998</v>
      </c>
      <c r="AP20" s="20">
        <v>2.7320000000000002</v>
      </c>
      <c r="AQ20" s="20">
        <v>2.173</v>
      </c>
      <c r="AR20" s="20">
        <v>30.388999999999999</v>
      </c>
      <c r="AS20" s="20">
        <v>3.6277602701221805</v>
      </c>
      <c r="AT20" s="20">
        <v>2.9620000000000002</v>
      </c>
      <c r="AU20" s="20">
        <v>50.131</v>
      </c>
      <c r="AV20" s="147">
        <v>31.491</v>
      </c>
    </row>
    <row r="21" spans="1:48">
      <c r="A21" s="35"/>
      <c r="B21" s="273">
        <v>17</v>
      </c>
      <c r="C21" s="263">
        <v>59</v>
      </c>
      <c r="D21" s="255">
        <v>1</v>
      </c>
      <c r="E21" s="256">
        <v>0</v>
      </c>
      <c r="F21" s="20">
        <f t="shared" si="3"/>
        <v>47.157211000000075</v>
      </c>
      <c r="G21" s="18">
        <v>807.09468700000002</v>
      </c>
      <c r="H21" s="263" t="s">
        <v>42</v>
      </c>
      <c r="I21" s="19">
        <v>0.53819444444444442</v>
      </c>
      <c r="J21" s="20">
        <v>15.8</v>
      </c>
      <c r="K21" s="20">
        <v>7.3</v>
      </c>
      <c r="L21" s="20">
        <v>90.7</v>
      </c>
      <c r="M21" s="20">
        <v>8.91</v>
      </c>
      <c r="N21" s="17">
        <v>15.88</v>
      </c>
      <c r="O21" s="90">
        <v>1.7250000000000014</v>
      </c>
      <c r="P21" s="20">
        <v>12.359025000000001</v>
      </c>
      <c r="Q21" s="20">
        <v>1.8725000000001657E-2</v>
      </c>
      <c r="R21" s="20">
        <f t="shared" si="0"/>
        <v>3.520975</v>
      </c>
      <c r="S21" s="20">
        <f t="shared" si="4"/>
        <v>3.520975</v>
      </c>
      <c r="T21" s="20">
        <f t="shared" si="5"/>
        <v>1.7251016276222699</v>
      </c>
      <c r="U21" s="18">
        <v>2.88</v>
      </c>
      <c r="V21" s="20">
        <v>0.95011333333333325</v>
      </c>
      <c r="W21" s="20">
        <v>2.1100000000000008E-2</v>
      </c>
      <c r="X21" s="20">
        <v>-2.5753069203346968E-3</v>
      </c>
      <c r="Y21" s="20">
        <v>0.79449999332427979</v>
      </c>
      <c r="Z21" s="20">
        <v>0.14090000092983246</v>
      </c>
      <c r="AA21" s="146">
        <v>1.1499999999999999</v>
      </c>
      <c r="AB21" s="20">
        <v>1.1499999999999999</v>
      </c>
      <c r="AC21" s="20">
        <v>1.5448795180722778E-2</v>
      </c>
      <c r="AD21" s="20">
        <v>-113.27777254164366</v>
      </c>
      <c r="AE21" s="20">
        <v>-14.651020257471105</v>
      </c>
      <c r="AF21" s="178">
        <f t="shared" si="1"/>
        <v>3.9303895181251818</v>
      </c>
      <c r="AG21" s="285">
        <v>1.5293460000000001</v>
      </c>
      <c r="AH21" s="40">
        <v>0.11258</v>
      </c>
      <c r="AI21" s="284">
        <f t="shared" si="2"/>
        <v>25.927173999999997</v>
      </c>
      <c r="AJ21" s="146">
        <v>6610.5749999999998</v>
      </c>
      <c r="AK21" s="20">
        <v>3340.8249999999998</v>
      </c>
      <c r="AL21" s="20">
        <v>5.8949999999999996</v>
      </c>
      <c r="AM21" s="20">
        <v>22426.966</v>
      </c>
      <c r="AN21" s="20">
        <v>2940.047</v>
      </c>
      <c r="AO21" s="20">
        <v>9524.1579999999994</v>
      </c>
      <c r="AP21" s="20">
        <v>6.7240000000000002</v>
      </c>
      <c r="AQ21" s="20">
        <v>5.6269999999999998</v>
      </c>
      <c r="AR21" s="20">
        <v>65.554000000000002</v>
      </c>
      <c r="AS21" s="20">
        <v>6.0188901317745671</v>
      </c>
      <c r="AT21" s="20">
        <v>3.5510000000000002</v>
      </c>
      <c r="AU21" s="20">
        <v>98.122</v>
      </c>
      <c r="AV21" s="147">
        <v>61.844000000000001</v>
      </c>
    </row>
    <row r="22" spans="1:48">
      <c r="A22" s="35"/>
      <c r="B22" s="273">
        <v>18</v>
      </c>
      <c r="C22" s="263">
        <v>80</v>
      </c>
      <c r="D22" s="255">
        <v>1</v>
      </c>
      <c r="E22" s="256">
        <v>0</v>
      </c>
      <c r="F22" s="20">
        <f t="shared" si="3"/>
        <v>58.31439899999998</v>
      </c>
      <c r="G22" s="18">
        <v>865.409086</v>
      </c>
      <c r="H22" s="263">
        <v>1</v>
      </c>
      <c r="I22" s="19">
        <v>0.54375000000000007</v>
      </c>
      <c r="J22" s="20">
        <v>17.8</v>
      </c>
      <c r="K22" s="20">
        <v>7.93</v>
      </c>
      <c r="L22" s="20">
        <v>100.3</v>
      </c>
      <c r="M22" s="20">
        <v>9.76</v>
      </c>
      <c r="N22" s="17">
        <v>14.889683333333334</v>
      </c>
      <c r="O22" s="24">
        <v>-0.77698333333333736</v>
      </c>
      <c r="P22" s="20">
        <v>11.619025000000001</v>
      </c>
      <c r="Q22" s="89">
        <v>9.3225000000000335E-2</v>
      </c>
      <c r="R22" s="20">
        <f t="shared" si="0"/>
        <v>3.2706583333333334</v>
      </c>
      <c r="S22" s="20">
        <f t="shared" si="4"/>
        <v>3.2706583333333334</v>
      </c>
      <c r="T22" s="20">
        <f t="shared" si="5"/>
        <v>0.78255606885563422</v>
      </c>
      <c r="U22" s="18">
        <v>2.9</v>
      </c>
      <c r="V22" s="20">
        <v>0.86717999999999995</v>
      </c>
      <c r="W22" s="20">
        <v>7.5370000000000202E-3</v>
      </c>
      <c r="X22" s="20">
        <v>-8.1990361213684082E-2</v>
      </c>
      <c r="Y22" s="20">
        <v>0.75859999656677246</v>
      </c>
      <c r="Z22" s="20">
        <v>0.11649999767541885</v>
      </c>
      <c r="AA22" s="146">
        <v>1.1040000000000001</v>
      </c>
      <c r="AB22" s="20">
        <v>1.1040000000000001</v>
      </c>
      <c r="AC22" s="20">
        <v>-3.1479518072290618E-3</v>
      </c>
      <c r="AD22" s="20">
        <v>-114.83159700661889</v>
      </c>
      <c r="AE22" s="20">
        <v>-14.744125132801987</v>
      </c>
      <c r="AF22" s="178">
        <f t="shared" si="1"/>
        <v>3.1214040557970009</v>
      </c>
      <c r="AG22" s="285">
        <v>1.5442899999999999</v>
      </c>
      <c r="AH22" s="40">
        <v>0.11187</v>
      </c>
      <c r="AI22" s="284">
        <f t="shared" si="2"/>
        <v>25.763660999999999</v>
      </c>
      <c r="AJ22" s="146">
        <v>6849.8620000000001</v>
      </c>
      <c r="AK22" s="20">
        <v>3233.328</v>
      </c>
      <c r="AL22" s="20">
        <v>9.7759999999999998</v>
      </c>
      <c r="AM22" s="20">
        <v>21438.918000000001</v>
      </c>
      <c r="AN22" s="20">
        <v>3090.48</v>
      </c>
      <c r="AO22" s="20">
        <v>9443.5949999999993</v>
      </c>
      <c r="AP22" s="20">
        <v>6.4210000000000003</v>
      </c>
      <c r="AQ22" s="20">
        <v>5.351</v>
      </c>
      <c r="AR22" s="20">
        <v>60.932000000000002</v>
      </c>
      <c r="AS22" s="20">
        <v>3.2380847908313637</v>
      </c>
      <c r="AT22" s="20">
        <v>3.581</v>
      </c>
      <c r="AU22" s="20">
        <v>98.504999999999995</v>
      </c>
      <c r="AV22" s="147">
        <v>65.960999999999999</v>
      </c>
    </row>
    <row r="23" spans="1:48">
      <c r="A23" s="35"/>
      <c r="B23" s="273">
        <v>19</v>
      </c>
      <c r="C23" s="263">
        <v>87</v>
      </c>
      <c r="D23" s="255">
        <v>1</v>
      </c>
      <c r="E23" s="256">
        <v>0</v>
      </c>
      <c r="F23" s="20">
        <f t="shared" si="3"/>
        <v>52.889979000000039</v>
      </c>
      <c r="G23" s="18">
        <v>918.29906500000004</v>
      </c>
      <c r="H23" s="263" t="s">
        <v>42</v>
      </c>
      <c r="I23" s="19">
        <v>0.54861111111111105</v>
      </c>
      <c r="J23" s="20">
        <v>17.2</v>
      </c>
      <c r="K23" s="20">
        <v>7.78</v>
      </c>
      <c r="L23" s="20">
        <v>106.4</v>
      </c>
      <c r="M23" s="20">
        <v>10.16</v>
      </c>
      <c r="N23" s="17">
        <v>14.549683333333334</v>
      </c>
      <c r="O23" s="20">
        <v>-0.77698333333333736</v>
      </c>
      <c r="P23" s="20">
        <v>11.539025000000001</v>
      </c>
      <c r="Q23" s="89">
        <v>0.16322500000000062</v>
      </c>
      <c r="R23" s="20">
        <f t="shared" si="0"/>
        <v>3.0106583333333337</v>
      </c>
      <c r="S23" s="20">
        <f t="shared" si="4"/>
        <v>3.0106583333333337</v>
      </c>
      <c r="T23" s="24">
        <f t="shared" si="5"/>
        <v>0.79394300859871814</v>
      </c>
      <c r="U23" s="18">
        <v>2.9</v>
      </c>
      <c r="V23" s="20">
        <v>0.89598</v>
      </c>
      <c r="W23" s="20">
        <v>7.5370000000000202E-3</v>
      </c>
      <c r="X23" s="20">
        <v>1.3911670073866844E-2</v>
      </c>
      <c r="Y23" s="20">
        <v>0.74709999561309814</v>
      </c>
      <c r="Z23" s="20">
        <v>0.1160999983549118</v>
      </c>
      <c r="AA23" s="146">
        <v>7.8200000000000006E-2</v>
      </c>
      <c r="AB23" s="20" t="s">
        <v>42</v>
      </c>
      <c r="AC23" s="20">
        <v>-3.7978819277109205E-4</v>
      </c>
      <c r="AD23" s="20">
        <v>-115.76307235223115</v>
      </c>
      <c r="AE23" s="20">
        <v>-14.973989152169683</v>
      </c>
      <c r="AF23" s="178">
        <f t="shared" si="1"/>
        <v>4.0288408651263126</v>
      </c>
      <c r="AG23" s="285">
        <v>1.512656</v>
      </c>
      <c r="AH23" s="40">
        <v>0.11948</v>
      </c>
      <c r="AI23" s="284">
        <f t="shared" si="2"/>
        <v>27.516244</v>
      </c>
      <c r="AJ23" s="146">
        <v>6633.2309999999998</v>
      </c>
      <c r="AK23" s="20">
        <v>3107.1019999999999</v>
      </c>
      <c r="AL23" s="20">
        <v>6.46</v>
      </c>
      <c r="AM23" s="20">
        <v>20628.510999999999</v>
      </c>
      <c r="AN23" s="20">
        <v>2977.8890000000001</v>
      </c>
      <c r="AO23" s="20">
        <v>9066.4490000000005</v>
      </c>
      <c r="AP23" s="20">
        <v>5.9269999999999996</v>
      </c>
      <c r="AQ23" s="20">
        <v>4.9470000000000001</v>
      </c>
      <c r="AR23" s="20">
        <v>66.245000000000005</v>
      </c>
      <c r="AS23" s="20">
        <v>3.9989259821551357</v>
      </c>
      <c r="AT23" s="20">
        <v>1.62</v>
      </c>
      <c r="AU23" s="20">
        <v>94.266999999999996</v>
      </c>
      <c r="AV23" s="147">
        <v>59.085000000000001</v>
      </c>
    </row>
    <row r="24" spans="1:48">
      <c r="A24" s="35"/>
      <c r="B24" s="273">
        <v>20</v>
      </c>
      <c r="C24" s="263">
        <v>88</v>
      </c>
      <c r="D24" s="255">
        <v>1</v>
      </c>
      <c r="E24" s="256">
        <v>0</v>
      </c>
      <c r="F24" s="20">
        <f t="shared" si="3"/>
        <v>52.751143999999954</v>
      </c>
      <c r="G24" s="18">
        <v>971.050209</v>
      </c>
      <c r="H24" s="263">
        <v>1</v>
      </c>
      <c r="I24" s="19">
        <v>0.55347222222222225</v>
      </c>
      <c r="J24" s="20">
        <v>15.9</v>
      </c>
      <c r="K24" s="20">
        <v>7.28</v>
      </c>
      <c r="L24" s="20">
        <v>100.3</v>
      </c>
      <c r="M24" s="20">
        <v>9.82</v>
      </c>
      <c r="N24" s="17">
        <v>14.369683333333333</v>
      </c>
      <c r="O24" s="20">
        <v>-0.77698333333333736</v>
      </c>
      <c r="P24" s="20">
        <v>11.659025000000002</v>
      </c>
      <c r="Q24" s="89">
        <v>0.16322500000000062</v>
      </c>
      <c r="R24" s="20">
        <f t="shared" si="0"/>
        <v>2.7106583333333312</v>
      </c>
      <c r="S24" s="20">
        <f t="shared" si="4"/>
        <v>2.7106583333333312</v>
      </c>
      <c r="T24" s="24">
        <f t="shared" si="5"/>
        <v>0.79394300859871814</v>
      </c>
      <c r="U24" s="18">
        <v>2.88</v>
      </c>
      <c r="V24" s="20">
        <v>0.90488000000000002</v>
      </c>
      <c r="W24" s="20">
        <v>7.5370000000000202E-3</v>
      </c>
      <c r="X24" s="20">
        <v>-4.1521531529724598E-3</v>
      </c>
      <c r="Y24" s="20">
        <v>0.76279997825622559</v>
      </c>
      <c r="Z24" s="20">
        <v>0.11479999870061874</v>
      </c>
      <c r="AA24" s="146">
        <v>1.1000000000000001</v>
      </c>
      <c r="AB24" s="20">
        <v>1.1000000000000001</v>
      </c>
      <c r="AC24" s="20">
        <v>-5.3422891566266145E-3</v>
      </c>
      <c r="AD24" s="20">
        <v>-115.69199874125169</v>
      </c>
      <c r="AE24" s="20">
        <v>-15.152458779510614</v>
      </c>
      <c r="AF24" s="178">
        <f t="shared" si="1"/>
        <v>5.5276714948332142</v>
      </c>
      <c r="AG24" s="285">
        <v>1.3445309999999999</v>
      </c>
      <c r="AH24" s="40">
        <v>0.11902</v>
      </c>
      <c r="AI24" s="284">
        <f t="shared" si="2"/>
        <v>27.410306000000002</v>
      </c>
      <c r="AJ24" s="146">
        <v>5949.0479999999998</v>
      </c>
      <c r="AK24" s="20">
        <v>2805.8470000000002</v>
      </c>
      <c r="AL24" s="20">
        <v>14.358000000000001</v>
      </c>
      <c r="AM24" s="20">
        <v>16390.054</v>
      </c>
      <c r="AN24" s="20">
        <v>2625.2739999999999</v>
      </c>
      <c r="AO24" s="20">
        <v>8371.6329999999998</v>
      </c>
      <c r="AP24" s="20">
        <v>6.35</v>
      </c>
      <c r="AQ24" s="20">
        <v>7.3710000000000004</v>
      </c>
      <c r="AR24" s="20">
        <v>60.911000000000001</v>
      </c>
      <c r="AS24" s="20">
        <v>4.9016539020404979</v>
      </c>
      <c r="AT24" s="20">
        <v>7.4569999999999999</v>
      </c>
      <c r="AU24" s="20">
        <v>88.528000000000006</v>
      </c>
      <c r="AV24" s="147">
        <v>62.67</v>
      </c>
    </row>
    <row r="25" spans="1:48">
      <c r="A25" s="35"/>
      <c r="B25" s="273">
        <v>21</v>
      </c>
      <c r="C25" s="263">
        <v>81</v>
      </c>
      <c r="D25" s="255">
        <v>1</v>
      </c>
      <c r="E25" s="256">
        <v>0</v>
      </c>
      <c r="F25" s="20">
        <f t="shared" si="3"/>
        <v>35.759816000000001</v>
      </c>
      <c r="G25" s="18">
        <v>1006.810025</v>
      </c>
      <c r="H25" s="263" t="s">
        <v>42</v>
      </c>
      <c r="I25" s="19">
        <v>0.55902777777777779</v>
      </c>
      <c r="J25" s="20">
        <v>16.8</v>
      </c>
      <c r="K25" s="20">
        <v>7.99</v>
      </c>
      <c r="L25" s="20">
        <v>105.2</v>
      </c>
      <c r="M25" s="20">
        <v>10.17</v>
      </c>
      <c r="N25" s="17">
        <v>13.849683333333333</v>
      </c>
      <c r="O25" s="20">
        <v>1.7503166666666701</v>
      </c>
      <c r="P25" s="20">
        <v>11.299025</v>
      </c>
      <c r="Q25" s="89">
        <v>9.3225000000000335E-2</v>
      </c>
      <c r="R25" s="20">
        <f t="shared" si="0"/>
        <v>2.5506583333333328</v>
      </c>
      <c r="S25" s="20">
        <f t="shared" si="4"/>
        <v>2.5506583333333328</v>
      </c>
      <c r="T25" s="20">
        <f t="shared" si="5"/>
        <v>1.7527975736622079</v>
      </c>
      <c r="U25" s="18">
        <v>2.73</v>
      </c>
      <c r="V25" s="20">
        <v>0.85977999999999999</v>
      </c>
      <c r="W25" s="20">
        <v>7.5370000000000202E-3</v>
      </c>
      <c r="X25" s="20">
        <v>1.8141870386898518E-3</v>
      </c>
      <c r="Y25" s="20">
        <v>0.69889998435974121</v>
      </c>
      <c r="Z25" s="20">
        <v>0.11270000040531158</v>
      </c>
      <c r="AA25" s="146">
        <v>1.1094999999999999</v>
      </c>
      <c r="AB25" s="20">
        <v>1.1094999999999999</v>
      </c>
      <c r="AC25" s="20">
        <v>-3.163634538152757E-3</v>
      </c>
      <c r="AD25" s="20">
        <v>-114.01735668005091</v>
      </c>
      <c r="AE25" s="20">
        <v>-14.366683633166314</v>
      </c>
      <c r="AF25" s="178">
        <f t="shared" si="1"/>
        <v>0.91611238527960381</v>
      </c>
      <c r="AG25" s="285">
        <v>1.540529</v>
      </c>
      <c r="AH25" s="40">
        <v>0.11269</v>
      </c>
      <c r="AI25" s="284">
        <f t="shared" si="2"/>
        <v>25.952506999999997</v>
      </c>
      <c r="AJ25" s="146">
        <v>6711.0870000000004</v>
      </c>
      <c r="AK25" s="20">
        <v>2900.0450000000001</v>
      </c>
      <c r="AL25" s="20">
        <v>31.998999999999999</v>
      </c>
      <c r="AM25" s="20">
        <v>20563.429</v>
      </c>
      <c r="AN25" s="20">
        <v>3238.6010000000001</v>
      </c>
      <c r="AO25" s="20">
        <v>9038.4699999999993</v>
      </c>
      <c r="AP25" s="20">
        <v>6.1580000000000004</v>
      </c>
      <c r="AQ25" s="20">
        <v>7.1630000000000003</v>
      </c>
      <c r="AR25" s="20">
        <v>83.19</v>
      </c>
      <c r="AS25" s="20">
        <v>2.2147489529044302</v>
      </c>
      <c r="AT25" s="20">
        <v>3.0720000000000001</v>
      </c>
      <c r="AU25" s="20">
        <v>94.775999999999996</v>
      </c>
      <c r="AV25" s="147">
        <v>65.046000000000006</v>
      </c>
    </row>
    <row r="26" spans="1:48">
      <c r="A26" s="35"/>
      <c r="B26" s="273">
        <v>22</v>
      </c>
      <c r="C26" s="263">
        <v>83</v>
      </c>
      <c r="D26" s="255">
        <v>1</v>
      </c>
      <c r="E26" s="256">
        <v>0</v>
      </c>
      <c r="F26" s="20">
        <f t="shared" si="3"/>
        <v>53.020905999999968</v>
      </c>
      <c r="G26" s="18">
        <v>1059.830931</v>
      </c>
      <c r="H26" s="263" t="s">
        <v>42</v>
      </c>
      <c r="I26" s="19">
        <v>0.56388888888888888</v>
      </c>
      <c r="J26" s="20">
        <v>15.8</v>
      </c>
      <c r="K26" s="20">
        <v>7.28</v>
      </c>
      <c r="L26" s="20">
        <v>104.5</v>
      </c>
      <c r="M26" s="20">
        <v>10.32</v>
      </c>
      <c r="N26" s="17">
        <v>14.579683333333334</v>
      </c>
      <c r="O26" s="20">
        <v>-0.77698333333333736</v>
      </c>
      <c r="P26" s="20">
        <v>11.279025000000001</v>
      </c>
      <c r="Q26" s="89">
        <v>0.16322500000000062</v>
      </c>
      <c r="R26" s="20">
        <f t="shared" si="0"/>
        <v>3.3006583333333328</v>
      </c>
      <c r="S26" s="20">
        <f t="shared" si="4"/>
        <v>3.3006583333333328</v>
      </c>
      <c r="T26" s="20">
        <f t="shared" si="5"/>
        <v>0.79394300859871814</v>
      </c>
      <c r="U26" s="18" t="s">
        <v>42</v>
      </c>
      <c r="V26" s="20">
        <v>0.85777999999999999</v>
      </c>
      <c r="W26" s="20">
        <v>7.5370000000000202E-3</v>
      </c>
      <c r="X26" s="20">
        <v>2.8298730030655861E-2</v>
      </c>
      <c r="Y26" s="20">
        <v>0.73909997940063477</v>
      </c>
      <c r="Z26" s="20">
        <v>0.11749999970197678</v>
      </c>
      <c r="AA26" s="146">
        <v>1.3232999999999999</v>
      </c>
      <c r="AB26" s="20">
        <v>1.3232999999999999</v>
      </c>
      <c r="AC26" s="20">
        <v>-6.4267738554218169E-3</v>
      </c>
      <c r="AD26" s="20">
        <v>-114.86116240591605</v>
      </c>
      <c r="AE26" s="20">
        <v>-14.897529701575898</v>
      </c>
      <c r="AF26" s="178">
        <f t="shared" si="1"/>
        <v>4.3190752066911386</v>
      </c>
      <c r="AG26" s="285">
        <v>1.5452600000000001</v>
      </c>
      <c r="AH26" s="40">
        <v>0.12073</v>
      </c>
      <c r="AI26" s="284">
        <f t="shared" si="2"/>
        <v>27.804119</v>
      </c>
      <c r="AJ26" s="146">
        <v>6574.6180000000004</v>
      </c>
      <c r="AK26" s="20">
        <v>2832.9459999999999</v>
      </c>
      <c r="AL26" s="20">
        <v>12.342000000000001</v>
      </c>
      <c r="AM26" s="20">
        <v>20408.735000000001</v>
      </c>
      <c r="AN26" s="20">
        <v>3133.473</v>
      </c>
      <c r="AO26" s="20">
        <v>8460.1200000000008</v>
      </c>
      <c r="AP26" s="20">
        <v>6.0170000000000003</v>
      </c>
      <c r="AQ26" s="20">
        <v>4.298</v>
      </c>
      <c r="AR26" s="20">
        <v>56.322000000000003</v>
      </c>
      <c r="AS26" s="20">
        <v>2.7873494949624291</v>
      </c>
      <c r="AT26" s="20">
        <v>1.254</v>
      </c>
      <c r="AU26" s="20">
        <v>89.49</v>
      </c>
      <c r="AV26" s="147">
        <v>57.292000000000002</v>
      </c>
    </row>
    <row r="27" spans="1:48">
      <c r="A27" s="35"/>
      <c r="B27" s="273">
        <v>23</v>
      </c>
      <c r="C27" s="263">
        <v>86</v>
      </c>
      <c r="D27" s="255">
        <v>1</v>
      </c>
      <c r="E27" s="256">
        <v>0</v>
      </c>
      <c r="F27" s="20">
        <f t="shared" si="3"/>
        <v>55.527336000000105</v>
      </c>
      <c r="G27" s="18">
        <v>1115.3582670000001</v>
      </c>
      <c r="H27" s="263" t="s">
        <v>42</v>
      </c>
      <c r="I27" s="19">
        <v>0.56736111111111109</v>
      </c>
      <c r="J27" s="20">
        <v>14.8</v>
      </c>
      <c r="K27" s="20">
        <v>7.25</v>
      </c>
      <c r="L27" s="20">
        <v>99.1</v>
      </c>
      <c r="M27" s="20">
        <v>9.93</v>
      </c>
      <c r="N27" s="17">
        <v>14.309683333333334</v>
      </c>
      <c r="O27" s="20">
        <v>-0.77698333333333736</v>
      </c>
      <c r="P27" s="20">
        <v>11.139025</v>
      </c>
      <c r="Q27" s="89">
        <v>0.16322500000000062</v>
      </c>
      <c r="R27" s="20">
        <f t="shared" si="0"/>
        <v>3.1706583333333338</v>
      </c>
      <c r="S27" s="20">
        <f t="shared" si="4"/>
        <v>3.1706583333333338</v>
      </c>
      <c r="T27" s="24">
        <f t="shared" si="5"/>
        <v>0.79394300859871814</v>
      </c>
      <c r="U27" s="18">
        <v>3.37</v>
      </c>
      <c r="V27" s="20">
        <v>0.85187999999999997</v>
      </c>
      <c r="W27" s="20">
        <v>7.5370000000000202E-3</v>
      </c>
      <c r="X27" s="20">
        <v>-1.2111320393159986E-3</v>
      </c>
      <c r="Y27" s="20">
        <v>0.73420000076293945</v>
      </c>
      <c r="Z27" s="20">
        <v>0.11240000277757645</v>
      </c>
      <c r="AA27" s="146">
        <v>1.1638999999999999</v>
      </c>
      <c r="AB27" s="20">
        <v>1.1638999999999999</v>
      </c>
      <c r="AC27" s="20">
        <v>-5.6526275903615603E-3</v>
      </c>
      <c r="AD27" s="20">
        <v>-115.94461391882189</v>
      </c>
      <c r="AE27" s="20">
        <v>-15.105389462549027</v>
      </c>
      <c r="AF27" s="178">
        <f t="shared" si="1"/>
        <v>4.8985017815703316</v>
      </c>
      <c r="AG27" s="285">
        <v>1.5410489999999999</v>
      </c>
      <c r="AH27" s="40">
        <v>0.12313</v>
      </c>
      <c r="AI27" s="284">
        <f t="shared" si="2"/>
        <v>28.356839000000001</v>
      </c>
      <c r="AJ27" s="146">
        <v>6432.2730000000001</v>
      </c>
      <c r="AK27" s="20">
        <v>2754.18</v>
      </c>
      <c r="AL27" s="20">
        <v>27.673999999999999</v>
      </c>
      <c r="AM27" s="20">
        <v>21573.387999999999</v>
      </c>
      <c r="AN27" s="20">
        <v>3125.1179999999999</v>
      </c>
      <c r="AO27" s="20">
        <v>8666.6540000000005</v>
      </c>
      <c r="AP27" s="20">
        <v>6.35</v>
      </c>
      <c r="AQ27" s="20">
        <v>6.2220000000000004</v>
      </c>
      <c r="AR27" s="20">
        <v>80.873999999999995</v>
      </c>
      <c r="AS27" s="20">
        <v>4.6933057305540116</v>
      </c>
      <c r="AT27" s="20">
        <v>1.6970000000000001</v>
      </c>
      <c r="AU27" s="20">
        <v>91.084000000000003</v>
      </c>
      <c r="AV27" s="147">
        <v>60.906999999999996</v>
      </c>
    </row>
    <row r="28" spans="1:48">
      <c r="A28" s="35"/>
      <c r="B28" s="273">
        <v>24</v>
      </c>
      <c r="C28" s="263">
        <v>84</v>
      </c>
      <c r="D28" s="255">
        <v>1</v>
      </c>
      <c r="E28" s="256">
        <v>0</v>
      </c>
      <c r="F28" s="20">
        <f t="shared" si="3"/>
        <v>44.487603000000036</v>
      </c>
      <c r="G28" s="18">
        <v>1159.8458700000001</v>
      </c>
      <c r="H28" s="263" t="s">
        <v>42</v>
      </c>
      <c r="I28" s="19">
        <v>0.57222222222222219</v>
      </c>
      <c r="J28" s="20">
        <v>15.9</v>
      </c>
      <c r="K28" s="20">
        <v>7.33</v>
      </c>
      <c r="L28" s="20">
        <v>97.2</v>
      </c>
      <c r="M28" s="20">
        <v>9.6</v>
      </c>
      <c r="N28" s="17">
        <v>13.849683333333333</v>
      </c>
      <c r="O28" s="20">
        <v>-0.77698333333333736</v>
      </c>
      <c r="P28" s="20">
        <v>10.629025</v>
      </c>
      <c r="Q28" s="89">
        <v>0.16322500000000062</v>
      </c>
      <c r="R28" s="20">
        <f t="shared" si="0"/>
        <v>3.2206583333333327</v>
      </c>
      <c r="S28" s="20">
        <f t="shared" si="4"/>
        <v>3.2206583333333327</v>
      </c>
      <c r="T28" s="20">
        <f t="shared" si="5"/>
        <v>0.79394300859871814</v>
      </c>
      <c r="U28" s="18">
        <v>2.66</v>
      </c>
      <c r="V28" s="20">
        <v>0.80647999999999997</v>
      </c>
      <c r="W28" s="20">
        <v>7.5370000000000202E-3</v>
      </c>
      <c r="X28" s="20">
        <v>-1.6728839837014675E-3</v>
      </c>
      <c r="Y28" s="20">
        <v>0.68110001087188721</v>
      </c>
      <c r="Z28" s="20">
        <v>0.11240000277757645</v>
      </c>
      <c r="AA28" s="146">
        <v>1.0559000000000001</v>
      </c>
      <c r="AB28" s="20">
        <v>1.0559000000000001</v>
      </c>
      <c r="AC28" s="20">
        <v>-5.1281119277109474E-3</v>
      </c>
      <c r="AD28" s="20">
        <v>-116.96773091062471</v>
      </c>
      <c r="AE28" s="20">
        <v>-15.177144876676824</v>
      </c>
      <c r="AF28" s="178">
        <f t="shared" si="1"/>
        <v>4.4494281027898808</v>
      </c>
      <c r="AG28" s="285">
        <v>1.5628789999999999</v>
      </c>
      <c r="AH28" s="40">
        <v>0.121168</v>
      </c>
      <c r="AI28" s="284">
        <f t="shared" si="2"/>
        <v>27.904990399999996</v>
      </c>
      <c r="AJ28" s="146">
        <v>6290.3130000000001</v>
      </c>
      <c r="AK28" s="20">
        <v>2482.6729999999998</v>
      </c>
      <c r="AL28" s="20">
        <v>23.468</v>
      </c>
      <c r="AM28" s="20">
        <v>20019.266</v>
      </c>
      <c r="AN28" s="20">
        <v>3110.33</v>
      </c>
      <c r="AO28" s="20">
        <v>8032.0110000000004</v>
      </c>
      <c r="AP28" s="20">
        <v>5.9359999999999999</v>
      </c>
      <c r="AQ28" s="20">
        <v>7.1890000000000001</v>
      </c>
      <c r="AR28" s="20">
        <v>63.744999999999997</v>
      </c>
      <c r="AS28" s="20">
        <v>6.767127450432378</v>
      </c>
      <c r="AT28" s="20">
        <v>1.242</v>
      </c>
      <c r="AU28" s="20">
        <v>83.525999999999996</v>
      </c>
      <c r="AV28" s="147">
        <v>61.597000000000001</v>
      </c>
    </row>
    <row r="29" spans="1:48">
      <c r="A29" s="35"/>
      <c r="B29" s="273">
        <v>25</v>
      </c>
      <c r="C29" s="263">
        <v>90</v>
      </c>
      <c r="D29" s="255">
        <v>1</v>
      </c>
      <c r="E29" s="256">
        <v>0</v>
      </c>
      <c r="F29" s="20">
        <f t="shared" si="3"/>
        <v>61.26339999999982</v>
      </c>
      <c r="G29" s="18">
        <v>1221.1092699999999</v>
      </c>
      <c r="H29" s="263" t="s">
        <v>42</v>
      </c>
      <c r="I29" s="19">
        <v>0.57638888888888895</v>
      </c>
      <c r="J29" s="20">
        <v>15.2</v>
      </c>
      <c r="K29" s="20">
        <v>7.8</v>
      </c>
      <c r="L29" s="20">
        <v>103.5</v>
      </c>
      <c r="M29" s="20">
        <v>10.34</v>
      </c>
      <c r="N29" s="17">
        <v>12.609683333333333</v>
      </c>
      <c r="O29" s="20">
        <v>-0.77698333333333736</v>
      </c>
      <c r="P29" s="20">
        <v>10.129025</v>
      </c>
      <c r="Q29" s="89">
        <v>0.16322500000000062</v>
      </c>
      <c r="R29" s="20">
        <f t="shared" si="0"/>
        <v>2.4806583333333325</v>
      </c>
      <c r="S29" s="18">
        <v>2.91</v>
      </c>
      <c r="T29" s="24" t="s">
        <v>42</v>
      </c>
      <c r="U29" s="18">
        <v>2.91</v>
      </c>
      <c r="V29" s="20">
        <v>0.77707999999999999</v>
      </c>
      <c r="W29" s="20">
        <v>7.5370000000000202E-3</v>
      </c>
      <c r="X29" s="20">
        <v>1.8965830095112324E-3</v>
      </c>
      <c r="Y29" s="20">
        <v>0.64300000667572021</v>
      </c>
      <c r="Z29" s="20">
        <v>0.10620000213384628</v>
      </c>
      <c r="AA29" s="146">
        <v>1.0770999999999999</v>
      </c>
      <c r="AB29" s="20">
        <v>1.0770999999999999</v>
      </c>
      <c r="AC29" s="20">
        <v>-5.2310724096386605E-3</v>
      </c>
      <c r="AD29" s="20">
        <v>-117.57524167072626</v>
      </c>
      <c r="AE29" s="20">
        <v>-15.51300427333895</v>
      </c>
      <c r="AF29" s="178">
        <f t="shared" si="1"/>
        <v>6.5287925159853444</v>
      </c>
      <c r="AG29" s="285">
        <v>1.4667140000000001</v>
      </c>
      <c r="AH29" s="40">
        <v>0.11973</v>
      </c>
      <c r="AI29" s="284">
        <f t="shared" si="2"/>
        <v>27.573819</v>
      </c>
      <c r="AJ29" s="146">
        <v>5396.018</v>
      </c>
      <c r="AK29" s="20">
        <v>2209.806</v>
      </c>
      <c r="AL29" s="20">
        <v>53.320999999999998</v>
      </c>
      <c r="AM29" s="20">
        <v>21075.42</v>
      </c>
      <c r="AN29" s="20">
        <v>2747.7289999999998</v>
      </c>
      <c r="AO29" s="20">
        <v>7501.4309999999996</v>
      </c>
      <c r="AP29" s="20">
        <v>6.7519999999999998</v>
      </c>
      <c r="AQ29" s="20">
        <v>10.65</v>
      </c>
      <c r="AR29" s="20">
        <v>94.563000000000002</v>
      </c>
      <c r="AS29" s="20">
        <v>3.4648428117592633</v>
      </c>
      <c r="AT29" s="20">
        <v>4.5469999999999997</v>
      </c>
      <c r="AU29" s="20">
        <v>78.843000000000004</v>
      </c>
      <c r="AV29" s="147">
        <v>58.725000000000001</v>
      </c>
    </row>
    <row r="30" spans="1:48">
      <c r="A30" s="35"/>
      <c r="B30" s="273">
        <v>26</v>
      </c>
      <c r="C30" s="263">
        <v>82</v>
      </c>
      <c r="D30" s="255">
        <v>1</v>
      </c>
      <c r="E30" s="256">
        <v>0</v>
      </c>
      <c r="F30" s="20">
        <f t="shared" si="3"/>
        <v>38.143733999999995</v>
      </c>
      <c r="G30" s="18">
        <v>1259.2530039999999</v>
      </c>
      <c r="H30" s="263">
        <v>1</v>
      </c>
      <c r="I30" s="19">
        <v>0.5805555555555556</v>
      </c>
      <c r="J30" s="20">
        <v>14.6</v>
      </c>
      <c r="K30" s="20">
        <v>7.64</v>
      </c>
      <c r="L30" s="20">
        <v>105.1</v>
      </c>
      <c r="M30" s="20">
        <v>10.63</v>
      </c>
      <c r="N30" s="17">
        <v>13.559683333333334</v>
      </c>
      <c r="O30" s="20">
        <v>-0.77698333333333736</v>
      </c>
      <c r="P30" s="20">
        <v>10.089025000000001</v>
      </c>
      <c r="Q30" s="89">
        <v>0.16322500000000062</v>
      </c>
      <c r="R30" s="20">
        <f t="shared" si="0"/>
        <v>3.4706583333333327</v>
      </c>
      <c r="S30" s="20">
        <f>R30</f>
        <v>3.4706583333333327</v>
      </c>
      <c r="T30" s="20">
        <f>SQRT(O30^2+Q30^2)</f>
        <v>0.79394300859871814</v>
      </c>
      <c r="U30" s="18">
        <v>2.7</v>
      </c>
      <c r="V30" s="20">
        <v>0.79067999999999994</v>
      </c>
      <c r="W30" s="20">
        <v>7.5370000000000202E-3</v>
      </c>
      <c r="X30" s="20">
        <v>-2.2783291060477495E-3</v>
      </c>
      <c r="Y30" s="20">
        <v>0.69110000133514404</v>
      </c>
      <c r="Z30" s="20">
        <v>0.11410000175237656</v>
      </c>
      <c r="AA30" s="146">
        <v>1.0267999999999999</v>
      </c>
      <c r="AB30" s="20">
        <v>1.0267999999999999</v>
      </c>
      <c r="AC30" s="20">
        <v>-2.9278232931728263E-3</v>
      </c>
      <c r="AD30" s="20">
        <v>-116.7277301911484</v>
      </c>
      <c r="AE30" s="20">
        <v>-15.025670486206415</v>
      </c>
      <c r="AF30" s="178">
        <f t="shared" si="1"/>
        <v>3.4776336985029275</v>
      </c>
      <c r="AG30" s="285">
        <v>1.5535620000000001</v>
      </c>
      <c r="AH30" s="40">
        <v>0.11787</v>
      </c>
      <c r="AI30" s="284">
        <f t="shared" si="2"/>
        <v>27.145460999999997</v>
      </c>
      <c r="AJ30" s="146">
        <v>5971.3410000000003</v>
      </c>
      <c r="AK30" s="20">
        <v>2223.498</v>
      </c>
      <c r="AL30" s="20">
        <v>15.548999999999999</v>
      </c>
      <c r="AM30" s="20">
        <v>18286.724999999999</v>
      </c>
      <c r="AN30" s="20">
        <v>2997.1219999999998</v>
      </c>
      <c r="AO30" s="20">
        <v>7146.0959999999995</v>
      </c>
      <c r="AP30" s="20">
        <v>5.4560000000000004</v>
      </c>
      <c r="AQ30" s="20">
        <v>3.819</v>
      </c>
      <c r="AR30" s="20">
        <v>54.77</v>
      </c>
      <c r="AS30" s="20">
        <v>2.6853362533098668</v>
      </c>
      <c r="AT30" s="20">
        <v>3.9079999999999999</v>
      </c>
      <c r="AU30" s="20">
        <v>74.400000000000006</v>
      </c>
      <c r="AV30" s="147">
        <v>56.106000000000002</v>
      </c>
    </row>
    <row r="31" spans="1:48">
      <c r="A31" s="35"/>
      <c r="B31" s="273">
        <v>27</v>
      </c>
      <c r="C31" s="263">
        <v>89</v>
      </c>
      <c r="D31" s="255">
        <v>1</v>
      </c>
      <c r="E31" s="256">
        <v>0</v>
      </c>
      <c r="F31" s="20">
        <f t="shared" si="3"/>
        <v>40.720710000000054</v>
      </c>
      <c r="G31" s="18">
        <v>1299.973714</v>
      </c>
      <c r="H31" s="263" t="s">
        <v>42</v>
      </c>
      <c r="I31" s="19">
        <v>0.58402777777777781</v>
      </c>
      <c r="J31" s="20">
        <v>13.8</v>
      </c>
      <c r="K31" s="20">
        <v>7.29</v>
      </c>
      <c r="L31" s="20">
        <v>98.5</v>
      </c>
      <c r="M31" s="20">
        <v>10.11</v>
      </c>
      <c r="N31" s="17">
        <v>11.869683333333333</v>
      </c>
      <c r="O31" s="20">
        <v>-0.77698333333333736</v>
      </c>
      <c r="P31" s="20">
        <v>10.139025</v>
      </c>
      <c r="Q31" s="89">
        <v>0.16322500000000062</v>
      </c>
      <c r="R31" s="20">
        <f t="shared" si="0"/>
        <v>1.7306583333333325</v>
      </c>
      <c r="S31" s="18">
        <v>2.92</v>
      </c>
      <c r="T31" s="24" t="s">
        <v>42</v>
      </c>
      <c r="U31" s="18">
        <v>2.92</v>
      </c>
      <c r="V31" s="20">
        <v>0.83497999999999994</v>
      </c>
      <c r="W31" s="20">
        <v>7.5370000000000202E-3</v>
      </c>
      <c r="X31" s="20">
        <v>3.7135221064090729E-2</v>
      </c>
      <c r="Y31" s="20">
        <v>0.6906999945640564</v>
      </c>
      <c r="Z31" s="20">
        <v>0.11389999836683273</v>
      </c>
      <c r="AA31" s="146">
        <v>1.0407999999999999</v>
      </c>
      <c r="AB31" s="20">
        <v>1.0407999999999999</v>
      </c>
      <c r="AC31" s="20">
        <v>-5.0547768674699817E-3</v>
      </c>
      <c r="AD31" s="20">
        <v>-116.78881673954083</v>
      </c>
      <c r="AE31" s="20">
        <v>-15.549039768480668</v>
      </c>
      <c r="AF31" s="178">
        <f t="shared" si="1"/>
        <v>7.6035014083045098</v>
      </c>
      <c r="AG31" s="285">
        <v>1.454099</v>
      </c>
      <c r="AH31" s="40">
        <v>0.13674</v>
      </c>
      <c r="AI31" s="284">
        <f t="shared" si="2"/>
        <v>31.491221999999997</v>
      </c>
      <c r="AJ31" s="146">
        <v>5954.5619999999999</v>
      </c>
      <c r="AK31" s="20">
        <v>2304.8000000000002</v>
      </c>
      <c r="AL31" s="20">
        <v>21.51</v>
      </c>
      <c r="AM31" s="20">
        <v>15279.081</v>
      </c>
      <c r="AN31" s="20">
        <v>3042.3049999999998</v>
      </c>
      <c r="AO31" s="20">
        <v>7470.24</v>
      </c>
      <c r="AP31" s="20">
        <v>5.2569999999999997</v>
      </c>
      <c r="AQ31" s="20">
        <v>4.8890000000000002</v>
      </c>
      <c r="AR31" s="20">
        <v>67.626000000000005</v>
      </c>
      <c r="AS31" s="20">
        <v>5.3916184271441994</v>
      </c>
      <c r="AT31" s="20">
        <v>4.2110000000000003</v>
      </c>
      <c r="AU31" s="20">
        <v>79.340999999999994</v>
      </c>
      <c r="AV31" s="147">
        <v>55.262999999999998</v>
      </c>
    </row>
    <row r="32" spans="1:48">
      <c r="A32" s="35"/>
      <c r="B32" s="273">
        <v>28</v>
      </c>
      <c r="C32" s="263">
        <v>85</v>
      </c>
      <c r="D32" s="255">
        <v>1</v>
      </c>
      <c r="E32" s="256">
        <v>0</v>
      </c>
      <c r="F32" s="20">
        <f t="shared" si="3"/>
        <v>81.464545999999928</v>
      </c>
      <c r="G32" s="18">
        <v>1381.4382599999999</v>
      </c>
      <c r="H32" s="263" t="s">
        <v>42</v>
      </c>
      <c r="I32" s="19">
        <v>0.58750000000000002</v>
      </c>
      <c r="J32" s="20">
        <v>13.6</v>
      </c>
      <c r="K32" s="20">
        <v>7.61</v>
      </c>
      <c r="L32" s="20">
        <v>102.4</v>
      </c>
      <c r="M32" s="20">
        <v>10.59</v>
      </c>
      <c r="N32" s="17">
        <v>10.91</v>
      </c>
      <c r="O32" s="20" t="s">
        <v>42</v>
      </c>
      <c r="P32" s="20">
        <v>9.3780250000000009</v>
      </c>
      <c r="Q32" s="89">
        <v>0.16322500000000062</v>
      </c>
      <c r="R32" s="20">
        <f t="shared" si="0"/>
        <v>1.5319749999999992</v>
      </c>
      <c r="S32" s="20">
        <f>R32</f>
        <v>1.5319749999999992</v>
      </c>
      <c r="T32" s="24" t="e">
        <f>SQRT(O32^2+Q32^2)</f>
        <v>#VALUE!</v>
      </c>
      <c r="U32" s="18" t="s">
        <v>42</v>
      </c>
      <c r="V32" s="20">
        <v>0.84848000000000001</v>
      </c>
      <c r="W32" s="20">
        <v>7.5370000000000202E-3</v>
      </c>
      <c r="X32" s="20">
        <v>-1.222628983668983E-3</v>
      </c>
      <c r="Y32" s="20">
        <v>0.73839998245239258</v>
      </c>
      <c r="Z32" s="20">
        <v>0.12330000102519989</v>
      </c>
      <c r="AA32" s="146">
        <v>1.0326</v>
      </c>
      <c r="AB32" s="20">
        <v>1.0326</v>
      </c>
      <c r="AC32" s="20">
        <v>-5.0149525301205833E-3</v>
      </c>
      <c r="AD32" s="20">
        <v>-118.24724207863937</v>
      </c>
      <c r="AE32" s="20">
        <v>-15.523434360971102</v>
      </c>
      <c r="AF32" s="178">
        <f t="shared" si="1"/>
        <v>5.9402328091294407</v>
      </c>
      <c r="AG32" s="285">
        <v>1.519765</v>
      </c>
      <c r="AH32" s="40">
        <v>0.13444999999999999</v>
      </c>
      <c r="AI32" s="284">
        <f t="shared" si="2"/>
        <v>30.963834999999996</v>
      </c>
      <c r="AJ32" s="146">
        <v>5553.3059999999996</v>
      </c>
      <c r="AK32" s="20">
        <v>1971.13</v>
      </c>
      <c r="AL32" s="20">
        <v>42.411999999999999</v>
      </c>
      <c r="AM32" s="20">
        <v>19985.625</v>
      </c>
      <c r="AN32" s="20">
        <v>3069.3539999999998</v>
      </c>
      <c r="AO32" s="20">
        <v>6365.6360000000004</v>
      </c>
      <c r="AP32" s="20">
        <v>5.7960000000000003</v>
      </c>
      <c r="AQ32" s="20">
        <v>6.2469999999999999</v>
      </c>
      <c r="AR32" s="20">
        <v>72.814999999999998</v>
      </c>
      <c r="AS32" s="20">
        <v>2.7458063504113124</v>
      </c>
      <c r="AT32" s="20">
        <v>0.98899999999999999</v>
      </c>
      <c r="AU32" s="20">
        <v>63.917999999999999</v>
      </c>
      <c r="AV32" s="147">
        <v>59.363</v>
      </c>
    </row>
    <row r="33" spans="1:48">
      <c r="A33" s="35"/>
      <c r="B33" s="273">
        <v>29</v>
      </c>
      <c r="C33" s="263">
        <v>72</v>
      </c>
      <c r="D33" s="255">
        <v>1</v>
      </c>
      <c r="E33" s="256">
        <v>0</v>
      </c>
      <c r="F33" s="20">
        <f t="shared" si="3"/>
        <v>40.021043000000191</v>
      </c>
      <c r="G33" s="18">
        <v>1421.4593030000001</v>
      </c>
      <c r="H33" s="263" t="s">
        <v>42</v>
      </c>
      <c r="I33" s="19">
        <v>0.59166666666666667</v>
      </c>
      <c r="J33" s="20">
        <v>12.9</v>
      </c>
      <c r="K33" s="20">
        <v>7.1</v>
      </c>
      <c r="L33" s="20">
        <v>95.9</v>
      </c>
      <c r="M33" s="20">
        <v>10.07</v>
      </c>
      <c r="N33" s="17">
        <v>11.4</v>
      </c>
      <c r="O33" s="24">
        <v>1.5199999999999996</v>
      </c>
      <c r="P33" s="20">
        <v>8.9390250000000009</v>
      </c>
      <c r="Q33" s="89">
        <v>9.3225000000000335E-2</v>
      </c>
      <c r="R33" s="20">
        <f t="shared" si="0"/>
        <v>2.4609749999999995</v>
      </c>
      <c r="S33" s="20">
        <f>R33</f>
        <v>2.4609749999999995</v>
      </c>
      <c r="T33" s="20">
        <f>SQRT(O33^2+Q33^2)</f>
        <v>1.522856165442094</v>
      </c>
      <c r="U33" s="18" t="s">
        <v>42</v>
      </c>
      <c r="V33" s="20">
        <v>0.92981333333333327</v>
      </c>
      <c r="W33" s="20">
        <v>2.1100000000000008E-2</v>
      </c>
      <c r="X33" s="20">
        <v>-2.2898248862475157E-3</v>
      </c>
      <c r="Y33" s="20">
        <v>0.79600000381469727</v>
      </c>
      <c r="Z33" s="20">
        <v>0.13089999556541443</v>
      </c>
      <c r="AA33" s="146">
        <v>1.0759000000000001</v>
      </c>
      <c r="AB33" s="20">
        <v>1.0759000000000001</v>
      </c>
      <c r="AC33" s="20">
        <v>-3.0678273092370903E-3</v>
      </c>
      <c r="AD33" s="20">
        <v>-116.41962406871144</v>
      </c>
      <c r="AE33" s="20">
        <v>-15.913973200000001</v>
      </c>
      <c r="AF33" s="178">
        <f t="shared" si="1"/>
        <v>10.892161531288565</v>
      </c>
      <c r="AG33" s="196">
        <v>1.4970000000000001</v>
      </c>
      <c r="AH33" s="58">
        <v>0.13599</v>
      </c>
      <c r="AI33" s="284">
        <f t="shared" si="2"/>
        <v>31.318497000000001</v>
      </c>
      <c r="AJ33" s="146">
        <v>5803.9369999999999</v>
      </c>
      <c r="AK33" s="20">
        <v>2090.9870000000001</v>
      </c>
      <c r="AL33" s="20">
        <v>33.654000000000003</v>
      </c>
      <c r="AM33" s="20">
        <v>23007.18</v>
      </c>
      <c r="AN33" s="20">
        <v>3375.2040000000002</v>
      </c>
      <c r="AO33" s="20">
        <v>6516.95</v>
      </c>
      <c r="AP33" s="20">
        <v>6.5449999999999999</v>
      </c>
      <c r="AQ33" s="20">
        <v>7.8609999999999998</v>
      </c>
      <c r="AR33" s="20">
        <v>64.007999999999996</v>
      </c>
      <c r="AS33" s="20">
        <v>3.6098814043515985</v>
      </c>
      <c r="AT33" s="20">
        <v>1.1950000000000001</v>
      </c>
      <c r="AU33" s="20">
        <v>63.161000000000001</v>
      </c>
      <c r="AV33" s="147">
        <v>62.430999999999997</v>
      </c>
    </row>
    <row r="34" spans="1:48">
      <c r="A34" s="35"/>
      <c r="B34" s="273">
        <v>30</v>
      </c>
      <c r="C34" s="263">
        <v>76</v>
      </c>
      <c r="D34" s="255">
        <v>1</v>
      </c>
      <c r="E34" s="256">
        <v>0</v>
      </c>
      <c r="F34" s="20">
        <f t="shared" si="3"/>
        <v>55.092638999999963</v>
      </c>
      <c r="G34" s="18">
        <v>1476.5519420000001</v>
      </c>
      <c r="H34" s="263">
        <v>1</v>
      </c>
      <c r="I34" s="19">
        <v>0.59722222222222221</v>
      </c>
      <c r="J34" s="20">
        <v>13.6</v>
      </c>
      <c r="K34" s="20">
        <v>7.64</v>
      </c>
      <c r="L34" s="20">
        <v>106</v>
      </c>
      <c r="M34" s="20">
        <v>10.98</v>
      </c>
      <c r="N34" s="17">
        <v>10.51</v>
      </c>
      <c r="O34" s="24">
        <v>1.5199999999999996</v>
      </c>
      <c r="P34" s="20">
        <v>7.9200249999999999</v>
      </c>
      <c r="Q34" s="89">
        <v>9.3225000000000335E-2</v>
      </c>
      <c r="R34" s="20">
        <f t="shared" si="0"/>
        <v>2.5899749999999999</v>
      </c>
      <c r="S34" s="20">
        <f>R34</f>
        <v>2.5899749999999999</v>
      </c>
      <c r="T34" s="20">
        <f>SQRT(O34^2+Q34^2)</f>
        <v>1.522856165442094</v>
      </c>
      <c r="U34" s="18" t="s">
        <v>42</v>
      </c>
      <c r="V34" s="20">
        <v>0.92531333333333332</v>
      </c>
      <c r="W34" s="20">
        <v>2.1100000000000008E-2</v>
      </c>
      <c r="X34" s="20">
        <v>-1.0243039578199387E-2</v>
      </c>
      <c r="Y34" s="20">
        <v>0.82480001449584961</v>
      </c>
      <c r="Z34" s="20">
        <v>0.12980000674724579</v>
      </c>
      <c r="AA34" s="146">
        <v>1.0223</v>
      </c>
      <c r="AB34" s="20">
        <v>1.0223</v>
      </c>
      <c r="AC34" s="20">
        <v>-2.914991967871621E-3</v>
      </c>
      <c r="AD34" s="20">
        <v>-115.49191576848543</v>
      </c>
      <c r="AE34" s="20">
        <v>-15.512759499999998</v>
      </c>
      <c r="AF34" s="178">
        <f t="shared" si="1"/>
        <v>8.6101602315145556</v>
      </c>
      <c r="AG34" s="196">
        <v>1.5509999999999999</v>
      </c>
      <c r="AH34" s="58">
        <v>0.15179000000000001</v>
      </c>
      <c r="AI34" s="284">
        <f t="shared" si="2"/>
        <v>34.957236999999999</v>
      </c>
      <c r="AJ34" s="146">
        <v>5626.3590000000004</v>
      </c>
      <c r="AK34" s="20">
        <v>1792.7809999999999</v>
      </c>
      <c r="AL34" s="20">
        <v>43.969000000000001</v>
      </c>
      <c r="AM34" s="20">
        <v>19481.719000000001</v>
      </c>
      <c r="AN34" s="20">
        <v>3333.9580000000001</v>
      </c>
      <c r="AO34" s="20">
        <v>5382.5379999999996</v>
      </c>
      <c r="AP34" s="20">
        <v>6.2539999999999996</v>
      </c>
      <c r="AQ34" s="20">
        <v>8.3130000000000006</v>
      </c>
      <c r="AR34" s="20">
        <v>66.305000000000007</v>
      </c>
      <c r="AS34" s="20">
        <v>3.9770157253239402</v>
      </c>
      <c r="AT34" s="20">
        <v>3.774</v>
      </c>
      <c r="AU34" s="20">
        <v>47.317999999999998</v>
      </c>
      <c r="AV34" s="147">
        <v>59.542000000000002</v>
      </c>
    </row>
    <row r="35" spans="1:48">
      <c r="A35" s="35"/>
      <c r="B35" s="273">
        <v>31</v>
      </c>
      <c r="C35" s="263">
        <v>69</v>
      </c>
      <c r="D35" s="255">
        <v>1</v>
      </c>
      <c r="E35" s="256">
        <v>0</v>
      </c>
      <c r="F35" s="20">
        <f t="shared" si="3"/>
        <v>38.356780999999955</v>
      </c>
      <c r="G35" s="18">
        <v>1514.908723</v>
      </c>
      <c r="H35" s="263" t="s">
        <v>42</v>
      </c>
      <c r="I35" s="19">
        <v>0.60069444444444442</v>
      </c>
      <c r="J35" s="20">
        <v>13.7</v>
      </c>
      <c r="K35" s="20">
        <v>7.34</v>
      </c>
      <c r="L35" s="20">
        <v>98.3</v>
      </c>
      <c r="M35" s="20">
        <v>10.119999999999999</v>
      </c>
      <c r="N35" s="17">
        <v>10.91</v>
      </c>
      <c r="O35" s="20">
        <v>1.879999999999999</v>
      </c>
      <c r="P35" s="20">
        <v>7.8710249999999995</v>
      </c>
      <c r="Q35" s="20">
        <v>1.8725000000001657E-2</v>
      </c>
      <c r="R35" s="20">
        <f t="shared" si="0"/>
        <v>3.0389750000000006</v>
      </c>
      <c r="S35" s="20">
        <f>R35</f>
        <v>3.0389750000000006</v>
      </c>
      <c r="T35" s="20">
        <f>SQRT(O35^2+Q35^2)</f>
        <v>1.8800932491834006</v>
      </c>
      <c r="U35" s="18" t="s">
        <v>42</v>
      </c>
      <c r="V35" s="20">
        <v>0.94601333333333326</v>
      </c>
      <c r="W35" s="20">
        <v>2.1100000000000008E-2</v>
      </c>
      <c r="X35" s="20">
        <v>-4.6024089679121971E-3</v>
      </c>
      <c r="Y35" s="20">
        <v>0.85949999094009399</v>
      </c>
      <c r="Z35" s="20">
        <v>0.13040000200271606</v>
      </c>
      <c r="AA35" s="146">
        <v>1.0187999999999999</v>
      </c>
      <c r="AB35" s="20">
        <v>1.0187999999999999</v>
      </c>
      <c r="AC35" s="20">
        <v>-2.9050120481929056E-3</v>
      </c>
      <c r="AD35" s="20">
        <v>-115.02445820770728</v>
      </c>
      <c r="AE35" s="20">
        <v>-15.450783399999999</v>
      </c>
      <c r="AF35" s="178">
        <f t="shared" si="1"/>
        <v>8.5818089922927072</v>
      </c>
      <c r="AG35" s="196">
        <v>1.514</v>
      </c>
      <c r="AH35" s="58">
        <v>0.1431</v>
      </c>
      <c r="AI35" s="284">
        <f t="shared" si="2"/>
        <v>32.955930000000002</v>
      </c>
      <c r="AJ35" s="146">
        <v>5632.018</v>
      </c>
      <c r="AK35" s="20">
        <v>1864.537</v>
      </c>
      <c r="AL35" s="20">
        <v>56.073</v>
      </c>
      <c r="AM35" s="20">
        <v>21600.733</v>
      </c>
      <c r="AN35" s="20">
        <v>3487.056</v>
      </c>
      <c r="AO35" s="20">
        <v>5512.7449999999999</v>
      </c>
      <c r="AP35" s="20">
        <v>6.1950000000000003</v>
      </c>
      <c r="AQ35" s="20">
        <v>7.1950000000000003</v>
      </c>
      <c r="AR35" s="20">
        <v>74.396000000000001</v>
      </c>
      <c r="AS35" s="20">
        <v>4.9905809571606126</v>
      </c>
      <c r="AT35" s="20">
        <v>2.1190000000000002</v>
      </c>
      <c r="AU35" s="20">
        <v>47.276000000000003</v>
      </c>
      <c r="AV35" s="147">
        <v>64.198999999999998</v>
      </c>
    </row>
    <row r="36" spans="1:48">
      <c r="A36" s="35"/>
      <c r="B36" s="273">
        <v>32</v>
      </c>
      <c r="C36" s="263">
        <v>70</v>
      </c>
      <c r="D36" s="255">
        <v>1</v>
      </c>
      <c r="E36" s="256">
        <v>0</v>
      </c>
      <c r="F36" s="20">
        <f t="shared" si="3"/>
        <v>47.911912999999913</v>
      </c>
      <c r="G36" s="18">
        <v>1562.8206359999999</v>
      </c>
      <c r="H36" s="263">
        <v>1</v>
      </c>
      <c r="I36" s="19">
        <v>0.60416666666666663</v>
      </c>
      <c r="J36" s="20">
        <v>13.8</v>
      </c>
      <c r="K36" s="20">
        <v>7.46</v>
      </c>
      <c r="L36" s="20">
        <v>103.4</v>
      </c>
      <c r="M36" s="20">
        <v>10.62</v>
      </c>
      <c r="N36" s="17">
        <v>10.18</v>
      </c>
      <c r="O36" s="20">
        <v>1.879999999999999</v>
      </c>
      <c r="P36" s="20">
        <v>7.649025</v>
      </c>
      <c r="Q36" s="20">
        <v>1.8725000000001657E-2</v>
      </c>
      <c r="R36" s="20">
        <f t="shared" si="0"/>
        <v>2.5309749999999998</v>
      </c>
      <c r="S36" s="20">
        <f>R36</f>
        <v>2.5309749999999998</v>
      </c>
      <c r="T36" s="20">
        <f>SQRT(O36^2+Q36^2)</f>
        <v>1.8800932491834006</v>
      </c>
      <c r="U36" s="18" t="s">
        <v>42</v>
      </c>
      <c r="V36" s="20">
        <v>0.95811333333333326</v>
      </c>
      <c r="W36" s="20">
        <v>2.1100000000000008E-2</v>
      </c>
      <c r="X36" s="20">
        <v>1.5193459577858448E-2</v>
      </c>
      <c r="Y36" s="20">
        <v>0.83079999685287476</v>
      </c>
      <c r="Z36" s="20">
        <v>0.12439999729394913</v>
      </c>
      <c r="AA36" s="146">
        <v>1.0076000000000001</v>
      </c>
      <c r="AB36" s="20">
        <v>1.0076000000000001</v>
      </c>
      <c r="AC36" s="20">
        <v>-2.8730763052210169E-3</v>
      </c>
      <c r="AD36" s="20">
        <v>-116.50224110257258</v>
      </c>
      <c r="AE36" s="20">
        <v>-16.000957199999998</v>
      </c>
      <c r="AF36" s="178">
        <f t="shared" si="1"/>
        <v>11.505416497427404</v>
      </c>
      <c r="AG36" s="196">
        <v>1.5469999999999999</v>
      </c>
      <c r="AH36" s="58">
        <v>0.15153</v>
      </c>
      <c r="AI36" s="284">
        <f t="shared" si="2"/>
        <v>34.897359000000002</v>
      </c>
      <c r="AJ36" s="146">
        <v>5678.6459999999997</v>
      </c>
      <c r="AK36" s="20">
        <v>1833.711</v>
      </c>
      <c r="AL36" s="20">
        <v>70.92</v>
      </c>
      <c r="AM36" s="20">
        <v>22739.388999999999</v>
      </c>
      <c r="AN36" s="20">
        <v>3635.1759999999999</v>
      </c>
      <c r="AO36" s="20">
        <v>5493.0780000000004</v>
      </c>
      <c r="AP36" s="20">
        <v>6.5449999999999999</v>
      </c>
      <c r="AQ36" s="20">
        <v>8.7889999999999997</v>
      </c>
      <c r="AR36" s="20">
        <v>89.29</v>
      </c>
      <c r="AS36" s="20">
        <v>4.5243803790958204</v>
      </c>
      <c r="AT36" s="20">
        <v>1.859</v>
      </c>
      <c r="AU36" s="20">
        <v>46.765999999999998</v>
      </c>
      <c r="AV36" s="147">
        <v>68.64</v>
      </c>
    </row>
    <row r="37" spans="1:48">
      <c r="A37" s="35"/>
      <c r="B37" s="273">
        <v>33</v>
      </c>
      <c r="C37" s="263">
        <v>67</v>
      </c>
      <c r="D37" s="255">
        <v>1</v>
      </c>
      <c r="E37" s="256">
        <v>0</v>
      </c>
      <c r="F37" s="20">
        <f t="shared" si="3"/>
        <v>55.791678000000047</v>
      </c>
      <c r="G37" s="18">
        <v>1618.612314</v>
      </c>
      <c r="H37" s="263">
        <v>1</v>
      </c>
      <c r="I37" s="19">
        <v>0.60763888888888895</v>
      </c>
      <c r="J37" s="20">
        <v>13.7</v>
      </c>
      <c r="K37" s="20">
        <v>7.36</v>
      </c>
      <c r="L37" s="20">
        <v>99.3</v>
      </c>
      <c r="M37" s="20">
        <v>10.199999999999999</v>
      </c>
      <c r="N37" s="17">
        <v>10.51</v>
      </c>
      <c r="O37" s="20">
        <v>1.879999999999999</v>
      </c>
      <c r="P37" s="20">
        <v>7.4320249999999994</v>
      </c>
      <c r="Q37" s="20">
        <v>1.8725000000001657E-2</v>
      </c>
      <c r="R37" s="20">
        <f t="shared" si="0"/>
        <v>3.0779750000000003</v>
      </c>
      <c r="S37" s="20" t="s">
        <v>42</v>
      </c>
      <c r="T37" s="20" t="s">
        <v>42</v>
      </c>
      <c r="U37" s="18" t="s">
        <v>42</v>
      </c>
      <c r="V37" s="20">
        <v>0.96581333333333319</v>
      </c>
      <c r="W37" s="20">
        <v>2.1100000000000008E-2</v>
      </c>
      <c r="X37" s="20">
        <v>-5.3381561301648617E-3</v>
      </c>
      <c r="Y37" s="20">
        <v>0.83890002965927124</v>
      </c>
      <c r="Z37" s="20">
        <v>0.12349999696016312</v>
      </c>
      <c r="AA37" s="146">
        <v>1.0148999999999999</v>
      </c>
      <c r="AB37" s="20">
        <v>1.0148999999999999</v>
      </c>
      <c r="AC37" s="20">
        <v>1.3633897590361346E-2</v>
      </c>
      <c r="AD37" s="20">
        <v>-115.48416934399208</v>
      </c>
      <c r="AE37" s="20">
        <v>-15.817747149999999</v>
      </c>
      <c r="AF37" s="178">
        <f t="shared" si="1"/>
        <v>11.057807856007912</v>
      </c>
      <c r="AG37" s="196">
        <v>1.524</v>
      </c>
      <c r="AH37" s="58">
        <v>0.13247999999999999</v>
      </c>
      <c r="AI37" s="284">
        <f t="shared" si="2"/>
        <v>30.510143999999993</v>
      </c>
      <c r="AJ37" s="146">
        <v>1783.134</v>
      </c>
      <c r="AK37" s="20">
        <v>51.75</v>
      </c>
      <c r="AL37" s="20">
        <v>20804.808000000001</v>
      </c>
      <c r="AM37" s="20">
        <v>3644.3690000000001</v>
      </c>
      <c r="AN37" s="20">
        <v>5343.5829999999996</v>
      </c>
      <c r="AO37" s="20">
        <v>6.0750000000000002</v>
      </c>
      <c r="AP37" s="20">
        <v>7.008</v>
      </c>
      <c r="AQ37" s="20">
        <v>3.2890000000000001</v>
      </c>
      <c r="AR37" s="20" t="s">
        <v>42</v>
      </c>
      <c r="AS37" s="20">
        <v>6.5620487683711657</v>
      </c>
      <c r="AT37" s="20">
        <v>3.7149999999999999</v>
      </c>
      <c r="AU37" s="24">
        <v>69.057000000000002</v>
      </c>
      <c r="AV37" s="147">
        <v>0.16</v>
      </c>
    </row>
    <row r="38" spans="1:48">
      <c r="A38" s="35"/>
      <c r="B38" s="273">
        <v>34</v>
      </c>
      <c r="C38" s="263">
        <v>78</v>
      </c>
      <c r="D38" s="255">
        <v>1</v>
      </c>
      <c r="E38" s="256">
        <v>0</v>
      </c>
      <c r="F38" s="20">
        <f t="shared" si="3"/>
        <v>48.635751000000027</v>
      </c>
      <c r="G38" s="18">
        <v>1667.248065</v>
      </c>
      <c r="H38" s="263">
        <v>1</v>
      </c>
      <c r="I38" s="19">
        <v>0.6118055555555556</v>
      </c>
      <c r="J38" s="20">
        <v>13.2</v>
      </c>
      <c r="K38" s="20">
        <v>7.25</v>
      </c>
      <c r="L38" s="20">
        <v>102.1</v>
      </c>
      <c r="M38" s="20">
        <v>10.65</v>
      </c>
      <c r="N38" s="17">
        <v>10.3</v>
      </c>
      <c r="O38" s="24">
        <v>-1.6798742857142877</v>
      </c>
      <c r="P38" s="20">
        <v>7.3160249999999998</v>
      </c>
      <c r="Q38" s="89">
        <v>9.3225000000000335E-2</v>
      </c>
      <c r="R38" s="20">
        <f t="shared" si="0"/>
        <v>2.9839750000000009</v>
      </c>
      <c r="S38" s="20">
        <f>R38</f>
        <v>2.9839750000000009</v>
      </c>
      <c r="T38" s="20">
        <f>SQRT(O38^2+Q38^2)</f>
        <v>1.6824590682774687</v>
      </c>
      <c r="U38" s="18" t="s">
        <v>42</v>
      </c>
      <c r="V38" s="20">
        <v>0.9738133333333332</v>
      </c>
      <c r="W38" s="20">
        <v>2.1100000000000008E-2</v>
      </c>
      <c r="X38" s="20">
        <v>3.7359180860221386E-3</v>
      </c>
      <c r="Y38" s="20">
        <v>0.84130001068115234</v>
      </c>
      <c r="Z38" s="20">
        <v>0.10620000213384628</v>
      </c>
      <c r="AA38" s="146">
        <v>1.0088999999999999</v>
      </c>
      <c r="AB38" s="20">
        <v>1.0088999999999999</v>
      </c>
      <c r="AC38" s="20">
        <v>-2.8767831325302536E-3</v>
      </c>
      <c r="AD38" s="20">
        <v>-118.86103416205219</v>
      </c>
      <c r="AE38" s="20">
        <v>-15.545027159983984</v>
      </c>
      <c r="AF38" s="178">
        <f t="shared" si="1"/>
        <v>5.4991831178196833</v>
      </c>
      <c r="AG38" s="196">
        <v>1.6419999999999999</v>
      </c>
      <c r="AH38" s="58">
        <v>0.14141000000000001</v>
      </c>
      <c r="AI38" s="284">
        <f t="shared" si="2"/>
        <v>32.566723000000003</v>
      </c>
      <c r="AJ38" s="146">
        <v>4779.3069999999998</v>
      </c>
      <c r="AK38" s="20">
        <v>1414.846</v>
      </c>
      <c r="AL38" s="20">
        <v>68.465000000000003</v>
      </c>
      <c r="AM38" s="20">
        <v>19717.587</v>
      </c>
      <c r="AN38" s="20">
        <v>3100.8919999999998</v>
      </c>
      <c r="AO38" s="20">
        <v>4251.9040000000005</v>
      </c>
      <c r="AP38" s="20">
        <v>5.9390000000000001</v>
      </c>
      <c r="AQ38" s="20">
        <v>10.506</v>
      </c>
      <c r="AR38" s="20">
        <v>85.822999999999993</v>
      </c>
      <c r="AS38" s="20">
        <v>4.2212578518511954</v>
      </c>
      <c r="AT38" s="20">
        <v>2.1240000000000001</v>
      </c>
      <c r="AU38" s="20">
        <v>34.378</v>
      </c>
      <c r="AV38" s="147">
        <v>56.969000000000001</v>
      </c>
    </row>
    <row r="39" spans="1:48">
      <c r="A39" s="35"/>
      <c r="B39" s="273">
        <v>35</v>
      </c>
      <c r="C39" s="263">
        <v>75</v>
      </c>
      <c r="D39" s="255">
        <v>1</v>
      </c>
      <c r="E39" s="256">
        <v>0</v>
      </c>
      <c r="F39" s="20">
        <f t="shared" si="3"/>
        <v>35.65009299999997</v>
      </c>
      <c r="G39" s="18">
        <v>1702.898158</v>
      </c>
      <c r="H39" s="263">
        <v>1</v>
      </c>
      <c r="I39" s="19">
        <v>0.6166666666666667</v>
      </c>
      <c r="J39" s="20">
        <v>12.6</v>
      </c>
      <c r="K39" s="20">
        <v>6.93</v>
      </c>
      <c r="L39" s="20">
        <v>89.7</v>
      </c>
      <c r="M39" s="20">
        <v>9.4600000000000009</v>
      </c>
      <c r="N39" s="17">
        <v>10.79</v>
      </c>
      <c r="O39" s="24">
        <v>-1.6798742857142877</v>
      </c>
      <c r="P39" s="20">
        <v>7.1140249999999998</v>
      </c>
      <c r="Q39" s="89">
        <v>9.3225000000000335E-2</v>
      </c>
      <c r="R39" s="20">
        <f t="shared" si="0"/>
        <v>3.6759749999999993</v>
      </c>
      <c r="S39" s="20">
        <f>R39</f>
        <v>3.6759749999999993</v>
      </c>
      <c r="T39" s="20">
        <f>SQRT(O39^2+Q39^2)</f>
        <v>1.6824590682774687</v>
      </c>
      <c r="U39" s="18" t="s">
        <v>42</v>
      </c>
      <c r="V39" s="20">
        <v>1.0298133333333332</v>
      </c>
      <c r="W39" s="20">
        <v>2.1100000000000008E-2</v>
      </c>
      <c r="X39" s="20">
        <v>6.084902212023735E-3</v>
      </c>
      <c r="Y39" s="20">
        <v>0.88889998197555542</v>
      </c>
      <c r="Z39" s="20">
        <v>0.12470000237226486</v>
      </c>
      <c r="AA39" s="146">
        <v>0.97150000000000003</v>
      </c>
      <c r="AB39" s="20">
        <v>0.97150000000000003</v>
      </c>
      <c r="AC39" s="20">
        <v>-2.7701405622491244E-3</v>
      </c>
      <c r="AD39" s="20">
        <v>-118.72393526394291</v>
      </c>
      <c r="AE39" s="20">
        <v>-16.615825349999998</v>
      </c>
      <c r="AF39" s="178">
        <f t="shared" si="1"/>
        <v>14.202667536057078</v>
      </c>
      <c r="AG39" s="196">
        <v>1.5209999999999999</v>
      </c>
      <c r="AH39" s="58">
        <v>0.12745999999999999</v>
      </c>
      <c r="AI39" s="284">
        <f t="shared" si="2"/>
        <v>29.354037999999999</v>
      </c>
      <c r="AJ39" s="146">
        <v>5372.2719999999999</v>
      </c>
      <c r="AK39" s="20">
        <v>1555.69</v>
      </c>
      <c r="AL39" s="20">
        <v>32.186999999999998</v>
      </c>
      <c r="AM39" s="20">
        <v>16443.866999999998</v>
      </c>
      <c r="AN39" s="20">
        <v>3553.4259999999999</v>
      </c>
      <c r="AO39" s="20">
        <v>4600.2640000000001</v>
      </c>
      <c r="AP39" s="20">
        <v>6.14</v>
      </c>
      <c r="AQ39" s="20">
        <v>6.12</v>
      </c>
      <c r="AR39" s="20">
        <v>68.930999999999997</v>
      </c>
      <c r="AS39" s="20">
        <v>5.3004005165182022</v>
      </c>
      <c r="AT39" s="20">
        <v>8.8529999999999998</v>
      </c>
      <c r="AU39" s="20">
        <v>37.610999999999997</v>
      </c>
      <c r="AV39" s="147">
        <v>68.805000000000007</v>
      </c>
    </row>
    <row r="40" spans="1:48">
      <c r="A40" s="35" t="s">
        <v>59</v>
      </c>
      <c r="B40" s="273">
        <v>36</v>
      </c>
      <c r="C40" s="263" t="s">
        <v>42</v>
      </c>
      <c r="D40" s="255">
        <v>1</v>
      </c>
      <c r="E40" s="256">
        <v>0</v>
      </c>
      <c r="F40" s="20">
        <f t="shared" si="3"/>
        <v>59.828492000000097</v>
      </c>
      <c r="G40" s="18">
        <v>1762.7266500000001</v>
      </c>
      <c r="H40" s="263" t="s">
        <v>42</v>
      </c>
      <c r="I40" s="19" t="s">
        <v>42</v>
      </c>
      <c r="J40" s="20" t="s">
        <v>42</v>
      </c>
      <c r="K40" s="20" t="s">
        <v>42</v>
      </c>
      <c r="L40" s="20" t="s">
        <v>42</v>
      </c>
      <c r="M40" s="20" t="s">
        <v>42</v>
      </c>
      <c r="N40" s="17">
        <v>8.6910000000000007</v>
      </c>
      <c r="O40" s="20" t="s">
        <v>42</v>
      </c>
      <c r="P40" s="20" t="s">
        <v>42</v>
      </c>
      <c r="Q40" s="20" t="s">
        <v>42</v>
      </c>
      <c r="R40" s="20" t="s">
        <v>42</v>
      </c>
      <c r="S40" s="20" t="s">
        <v>42</v>
      </c>
      <c r="T40" s="20" t="s">
        <v>42</v>
      </c>
      <c r="U40" s="18" t="s">
        <v>42</v>
      </c>
      <c r="V40" s="20" t="s">
        <v>42</v>
      </c>
      <c r="W40" s="20" t="s">
        <v>42</v>
      </c>
      <c r="X40" s="20" t="s">
        <v>42</v>
      </c>
      <c r="Y40" s="20" t="s">
        <v>42</v>
      </c>
      <c r="Z40" s="20" t="s">
        <v>42</v>
      </c>
      <c r="AA40" s="146" t="s">
        <v>42</v>
      </c>
      <c r="AB40" s="20" t="s">
        <v>42</v>
      </c>
      <c r="AC40" s="20" t="s">
        <v>42</v>
      </c>
      <c r="AD40" s="20" t="s">
        <v>42</v>
      </c>
      <c r="AE40" s="20" t="s">
        <v>42</v>
      </c>
      <c r="AF40" s="147" t="s">
        <v>42</v>
      </c>
      <c r="AG40" s="285" t="s">
        <v>42</v>
      </c>
      <c r="AH40" s="50" t="s">
        <v>42</v>
      </c>
      <c r="AI40" s="284" t="s">
        <v>42</v>
      </c>
      <c r="AJ40" s="146" t="s">
        <v>42</v>
      </c>
      <c r="AK40" s="20" t="s">
        <v>42</v>
      </c>
      <c r="AL40" s="20" t="s">
        <v>42</v>
      </c>
      <c r="AM40" s="20" t="s">
        <v>42</v>
      </c>
      <c r="AN40" s="20" t="s">
        <v>42</v>
      </c>
      <c r="AO40" s="20" t="s">
        <v>42</v>
      </c>
      <c r="AP40" s="20" t="s">
        <v>42</v>
      </c>
      <c r="AQ40" s="20" t="s">
        <v>42</v>
      </c>
      <c r="AR40" s="20" t="s">
        <v>42</v>
      </c>
      <c r="AS40" s="20" t="s">
        <v>42</v>
      </c>
      <c r="AT40" s="20" t="s">
        <v>42</v>
      </c>
      <c r="AU40" s="20" t="s">
        <v>42</v>
      </c>
      <c r="AV40" s="147" t="s">
        <v>42</v>
      </c>
    </row>
    <row r="41" spans="1:48">
      <c r="A41" s="35"/>
      <c r="B41" s="273">
        <v>37</v>
      </c>
      <c r="C41" s="263">
        <v>74</v>
      </c>
      <c r="D41" s="255">
        <v>1</v>
      </c>
      <c r="E41" s="256">
        <v>0</v>
      </c>
      <c r="F41" s="20">
        <f t="shared" si="3"/>
        <v>56.100899999999911</v>
      </c>
      <c r="G41" s="18">
        <v>1818.82755</v>
      </c>
      <c r="H41" s="263">
        <v>1</v>
      </c>
      <c r="I41" s="19">
        <v>0.62638888888888888</v>
      </c>
      <c r="J41" s="20">
        <v>11.2</v>
      </c>
      <c r="K41" s="20">
        <v>7.34</v>
      </c>
      <c r="L41" s="20">
        <v>101.7</v>
      </c>
      <c r="M41" s="20">
        <v>11.07</v>
      </c>
      <c r="N41" s="17">
        <v>8.8290000000000006</v>
      </c>
      <c r="O41" s="24">
        <v>-1.6798742857142877</v>
      </c>
      <c r="P41" s="20">
        <v>6.3720249999999998</v>
      </c>
      <c r="Q41" s="89">
        <v>9.3225000000000335E-2</v>
      </c>
      <c r="R41" s="20">
        <f t="shared" ref="R41:R46" si="6">N41-P41</f>
        <v>2.4569750000000008</v>
      </c>
      <c r="S41" s="20">
        <f>R41</f>
        <v>2.4569750000000008</v>
      </c>
      <c r="T41" s="20">
        <f t="shared" ref="T41:T46" si="7">SQRT(O41^2+Q41^2)</f>
        <v>1.6824590682774687</v>
      </c>
      <c r="U41" s="18" t="s">
        <v>42</v>
      </c>
      <c r="V41" s="20">
        <v>1.0408133333333334</v>
      </c>
      <c r="W41" s="20">
        <v>2.1100000000000008E-2</v>
      </c>
      <c r="X41" s="20">
        <v>0.24681389331817627</v>
      </c>
      <c r="Y41" s="20">
        <v>0.93400001525878906</v>
      </c>
      <c r="Z41" s="20">
        <v>0.14599999785423279</v>
      </c>
      <c r="AA41" s="146">
        <v>0.97529999999999994</v>
      </c>
      <c r="AB41" s="20">
        <v>0.97529999999999994</v>
      </c>
      <c r="AC41" s="20">
        <v>-2.7809759036145866E-3</v>
      </c>
      <c r="AD41" s="20">
        <v>-118.4726838251845</v>
      </c>
      <c r="AE41" s="20">
        <v>-16.510357249999998</v>
      </c>
      <c r="AF41" s="178">
        <f t="shared" ref="AF41:AF46" si="8">AD41-(AE41*8)</f>
        <v>13.610174174815484</v>
      </c>
      <c r="AG41" s="196">
        <v>1.5580000000000001</v>
      </c>
      <c r="AH41" s="58">
        <v>0.11656999999999999</v>
      </c>
      <c r="AI41" s="284">
        <f t="shared" ref="AI41:AI46" si="9">AH41*2.303*100</f>
        <v>26.846070999999998</v>
      </c>
      <c r="AJ41" s="146">
        <v>5203.1040000000003</v>
      </c>
      <c r="AK41" s="20">
        <v>1464.1420000000001</v>
      </c>
      <c r="AL41" s="20">
        <v>41.78</v>
      </c>
      <c r="AM41" s="20">
        <v>23448.864000000001</v>
      </c>
      <c r="AN41" s="20">
        <v>3631.5259999999998</v>
      </c>
      <c r="AO41" s="20">
        <v>4563.9830000000002</v>
      </c>
      <c r="AP41" s="20">
        <v>6.673</v>
      </c>
      <c r="AQ41" s="20">
        <v>8.9540000000000006</v>
      </c>
      <c r="AR41" s="20">
        <v>63.997</v>
      </c>
      <c r="AS41" s="20">
        <v>5.2716033667060112</v>
      </c>
      <c r="AT41" s="20">
        <v>1.3440000000000001</v>
      </c>
      <c r="AU41" s="20">
        <v>33.328000000000003</v>
      </c>
      <c r="AV41" s="147">
        <v>67.268000000000001</v>
      </c>
    </row>
    <row r="42" spans="1:48">
      <c r="A42" s="35"/>
      <c r="B42" s="273">
        <v>38</v>
      </c>
      <c r="C42" s="263">
        <v>68</v>
      </c>
      <c r="D42" s="255">
        <v>1</v>
      </c>
      <c r="E42" s="256">
        <v>0</v>
      </c>
      <c r="F42" s="20">
        <f t="shared" si="3"/>
        <v>46.645970000000034</v>
      </c>
      <c r="G42" s="18">
        <v>1865.47352</v>
      </c>
      <c r="H42" s="263">
        <v>1</v>
      </c>
      <c r="I42" s="19">
        <v>0.62916666666666665</v>
      </c>
      <c r="J42" s="20">
        <v>10.3</v>
      </c>
      <c r="K42" s="20">
        <v>6.9</v>
      </c>
      <c r="L42" s="20">
        <v>101.1</v>
      </c>
      <c r="M42" s="20">
        <v>11.13</v>
      </c>
      <c r="N42" s="17">
        <v>9.2799999999999994</v>
      </c>
      <c r="O42" s="20">
        <v>1.879999999999999</v>
      </c>
      <c r="P42" s="20">
        <v>6.4570249999999998</v>
      </c>
      <c r="Q42" s="20">
        <v>1.8725000000001657E-2</v>
      </c>
      <c r="R42" s="20">
        <f t="shared" si="6"/>
        <v>2.8229749999999996</v>
      </c>
      <c r="S42" s="20">
        <f>R42</f>
        <v>2.8229749999999996</v>
      </c>
      <c r="T42" s="20">
        <f t="shared" si="7"/>
        <v>1.8800932491834006</v>
      </c>
      <c r="U42" s="18" t="s">
        <v>42</v>
      </c>
      <c r="V42" s="20">
        <v>1.0668133333333334</v>
      </c>
      <c r="W42" s="20">
        <v>2.1100000000000008E-2</v>
      </c>
      <c r="X42" s="20">
        <v>3.5439580678939819E-2</v>
      </c>
      <c r="Y42" s="20">
        <v>0.93019998073577881</v>
      </c>
      <c r="Z42" s="20">
        <v>0.1177000030875206</v>
      </c>
      <c r="AA42" s="146">
        <v>0.85270000000000001</v>
      </c>
      <c r="AB42" s="20">
        <v>0.85270000000000001</v>
      </c>
      <c r="AC42" s="20">
        <v>1.1454945783132447E-2</v>
      </c>
      <c r="AD42" s="20">
        <v>-117.50377878588023</v>
      </c>
      <c r="AE42" s="20">
        <v>-16.223310050000002</v>
      </c>
      <c r="AF42" s="178">
        <f t="shared" si="8"/>
        <v>12.282701614119787</v>
      </c>
      <c r="AG42" s="196">
        <v>1.468</v>
      </c>
      <c r="AH42" s="58">
        <v>0.12354</v>
      </c>
      <c r="AI42" s="284">
        <f t="shared" si="9"/>
        <v>28.451262</v>
      </c>
      <c r="AJ42" s="146" t="s">
        <v>42</v>
      </c>
      <c r="AK42" s="20" t="s">
        <v>42</v>
      </c>
      <c r="AL42" s="20" t="s">
        <v>42</v>
      </c>
      <c r="AM42" s="20" t="s">
        <v>42</v>
      </c>
      <c r="AN42" s="20" t="s">
        <v>42</v>
      </c>
      <c r="AO42" s="20" t="s">
        <v>42</v>
      </c>
      <c r="AP42" s="20" t="s">
        <v>42</v>
      </c>
      <c r="AQ42" s="20" t="s">
        <v>42</v>
      </c>
      <c r="AR42" s="20" t="s">
        <v>42</v>
      </c>
      <c r="AS42" s="20" t="s">
        <v>42</v>
      </c>
      <c r="AT42" s="20" t="s">
        <v>42</v>
      </c>
      <c r="AU42" s="20" t="s">
        <v>42</v>
      </c>
      <c r="AV42" s="147" t="s">
        <v>42</v>
      </c>
    </row>
    <row r="43" spans="1:48">
      <c r="A43" s="35"/>
      <c r="B43" s="273">
        <v>39</v>
      </c>
      <c r="C43" s="263">
        <v>73</v>
      </c>
      <c r="D43" s="255">
        <v>1</v>
      </c>
      <c r="E43" s="256">
        <v>0</v>
      </c>
      <c r="F43" s="20">
        <f t="shared" si="3"/>
        <v>41.513748999999962</v>
      </c>
      <c r="G43" s="18">
        <v>1906.987269</v>
      </c>
      <c r="H43" s="263">
        <v>1</v>
      </c>
      <c r="I43" s="19">
        <v>0.63263888888888886</v>
      </c>
      <c r="J43" s="20">
        <v>10.5</v>
      </c>
      <c r="K43" s="20">
        <v>6.5</v>
      </c>
      <c r="L43" s="20">
        <v>94.3</v>
      </c>
      <c r="M43" s="20">
        <v>10.42</v>
      </c>
      <c r="N43" s="17">
        <v>9.5996833333333331</v>
      </c>
      <c r="O43" s="24">
        <v>1.5199999999999996</v>
      </c>
      <c r="P43" s="20">
        <v>6.6050249999999995</v>
      </c>
      <c r="Q43" s="89">
        <v>9.3225000000000335E-2</v>
      </c>
      <c r="R43" s="20">
        <f t="shared" si="6"/>
        <v>2.9946583333333336</v>
      </c>
      <c r="S43" s="20">
        <f>R43</f>
        <v>2.9946583333333336</v>
      </c>
      <c r="T43" s="20">
        <f t="shared" si="7"/>
        <v>1.522856165442094</v>
      </c>
      <c r="U43" s="18" t="s">
        <v>42</v>
      </c>
      <c r="V43" s="20">
        <v>0.95921333333333325</v>
      </c>
      <c r="W43" s="20">
        <v>2.1100000000000008E-2</v>
      </c>
      <c r="X43" s="20">
        <v>9.6428729593753815E-3</v>
      </c>
      <c r="Y43" s="20">
        <v>0.8881000280380249</v>
      </c>
      <c r="Z43" s="20">
        <v>0.10980000346899033</v>
      </c>
      <c r="AA43" s="146">
        <v>0.91279999999999994</v>
      </c>
      <c r="AB43" s="20">
        <v>0.91279999999999994</v>
      </c>
      <c r="AC43" s="20">
        <v>-2.602763052208956E-3</v>
      </c>
      <c r="AD43" s="20">
        <v>-118.32507347471977</v>
      </c>
      <c r="AE43" s="20">
        <v>-16.360309849999997</v>
      </c>
      <c r="AF43" s="178">
        <f t="shared" si="8"/>
        <v>12.5574053252802</v>
      </c>
      <c r="AG43" s="196">
        <v>1.5609999999999999</v>
      </c>
      <c r="AH43" s="58">
        <v>0.11430999999999999</v>
      </c>
      <c r="AI43" s="284">
        <f t="shared" si="9"/>
        <v>26.325592999999998</v>
      </c>
      <c r="AJ43" s="146">
        <v>5184.2870000000003</v>
      </c>
      <c r="AK43" s="20">
        <v>1391.731</v>
      </c>
      <c r="AL43" s="20">
        <v>64.891000000000005</v>
      </c>
      <c r="AM43" s="20">
        <v>21768.557000000001</v>
      </c>
      <c r="AN43" s="20">
        <v>3704.4969999999998</v>
      </c>
      <c r="AO43" s="20">
        <v>4246.71</v>
      </c>
      <c r="AP43" s="20">
        <v>6.1859999999999999</v>
      </c>
      <c r="AQ43" s="20">
        <v>8.1880000000000006</v>
      </c>
      <c r="AR43" s="20">
        <v>82.546000000000006</v>
      </c>
      <c r="AS43" s="20">
        <v>4.4764289230628123</v>
      </c>
      <c r="AT43" s="20">
        <v>0.65200000000000002</v>
      </c>
      <c r="AU43" s="20">
        <v>31.094000000000001</v>
      </c>
      <c r="AV43" s="147">
        <v>66.988</v>
      </c>
    </row>
    <row r="44" spans="1:48">
      <c r="A44" s="35"/>
      <c r="B44" s="273">
        <v>40</v>
      </c>
      <c r="C44" s="263">
        <v>71</v>
      </c>
      <c r="D44" s="255">
        <v>1</v>
      </c>
      <c r="E44" s="256">
        <v>0</v>
      </c>
      <c r="F44" s="20">
        <f t="shared" si="3"/>
        <v>54.378398000000061</v>
      </c>
      <c r="G44" s="18">
        <v>1961.365667</v>
      </c>
      <c r="H44" s="263">
        <v>1</v>
      </c>
      <c r="I44" s="19">
        <v>0.63680555555555551</v>
      </c>
      <c r="J44" s="20">
        <v>10.3</v>
      </c>
      <c r="K44" s="20">
        <v>6.49</v>
      </c>
      <c r="L44" s="20">
        <v>100.4</v>
      </c>
      <c r="M44" s="20">
        <v>11.19</v>
      </c>
      <c r="N44" s="17">
        <v>7.9180000000000001</v>
      </c>
      <c r="O44" s="24">
        <v>1.879999999999999</v>
      </c>
      <c r="P44" s="20">
        <v>6.2770250000000001</v>
      </c>
      <c r="Q44" s="89">
        <v>9.3225000000000335E-2</v>
      </c>
      <c r="R44" s="20">
        <f t="shared" si="6"/>
        <v>1.6409750000000001</v>
      </c>
      <c r="S44" s="20" t="s">
        <v>42</v>
      </c>
      <c r="T44" s="20">
        <f t="shared" si="7"/>
        <v>1.8823099905767371</v>
      </c>
      <c r="U44" s="18" t="s">
        <v>42</v>
      </c>
      <c r="V44" s="20">
        <v>0.84501333333333328</v>
      </c>
      <c r="W44" s="20">
        <v>2.1100000000000008E-2</v>
      </c>
      <c r="X44" s="20">
        <v>1.260881032794714E-2</v>
      </c>
      <c r="Y44" s="20">
        <v>0.24779999256134033</v>
      </c>
      <c r="Z44" s="20">
        <v>5.299999937415123E-2</v>
      </c>
      <c r="AA44" s="146">
        <v>0.94589999999999996</v>
      </c>
      <c r="AB44" s="20">
        <v>0.94589999999999996</v>
      </c>
      <c r="AC44" s="20">
        <v>-2.6971445783133779E-3</v>
      </c>
      <c r="AD44" s="20">
        <v>-117.60826579761496</v>
      </c>
      <c r="AE44" s="20">
        <v>-16.01889765</v>
      </c>
      <c r="AF44" s="178">
        <f t="shared" si="8"/>
        <v>10.542915402385034</v>
      </c>
      <c r="AG44" s="196">
        <v>1.5589999999999999</v>
      </c>
      <c r="AH44" s="58">
        <v>9.8949999999999996E-2</v>
      </c>
      <c r="AI44" s="284">
        <f t="shared" si="9"/>
        <v>22.788184999999999</v>
      </c>
      <c r="AJ44" s="146">
        <v>1283.6869999999999</v>
      </c>
      <c r="AK44" s="20">
        <v>454.42099999999999</v>
      </c>
      <c r="AL44" s="20">
        <v>26.800999999999998</v>
      </c>
      <c r="AM44" s="20">
        <v>8697.7160000000003</v>
      </c>
      <c r="AN44" s="20">
        <v>817.38099999999997</v>
      </c>
      <c r="AO44" s="20">
        <v>1493.915</v>
      </c>
      <c r="AP44" s="20">
        <v>2.633</v>
      </c>
      <c r="AQ44" s="20">
        <v>3.524</v>
      </c>
      <c r="AR44" s="20">
        <v>25.417999999999999</v>
      </c>
      <c r="AS44" s="20">
        <v>3.7377832862735829</v>
      </c>
      <c r="AT44" s="20">
        <v>2.1179999999999999</v>
      </c>
      <c r="AU44" s="20">
        <v>10.385999999999999</v>
      </c>
      <c r="AV44" s="147">
        <v>27.577000000000002</v>
      </c>
    </row>
    <row r="45" spans="1:48">
      <c r="A45" s="35"/>
      <c r="B45" s="273">
        <v>41</v>
      </c>
      <c r="C45" s="263">
        <v>77</v>
      </c>
      <c r="D45" s="255">
        <v>1</v>
      </c>
      <c r="E45" s="256">
        <v>0</v>
      </c>
      <c r="F45" s="20">
        <f t="shared" si="3"/>
        <v>48.298125000000027</v>
      </c>
      <c r="G45" s="18">
        <v>2009.6637920000001</v>
      </c>
      <c r="H45" s="263">
        <v>1</v>
      </c>
      <c r="I45" s="19">
        <v>0.6430555555555556</v>
      </c>
      <c r="J45" s="20">
        <v>10</v>
      </c>
      <c r="K45" s="20">
        <v>6.97</v>
      </c>
      <c r="L45" s="20">
        <v>102.6</v>
      </c>
      <c r="M45" s="20">
        <v>11.49</v>
      </c>
      <c r="N45" s="17">
        <v>8.1549999999999994</v>
      </c>
      <c r="O45" s="24">
        <v>-1.6798742857142877</v>
      </c>
      <c r="P45" s="20">
        <v>5.6220249999999998</v>
      </c>
      <c r="Q45" s="89">
        <v>9.3225000000000335E-2</v>
      </c>
      <c r="R45" s="20">
        <f t="shared" si="6"/>
        <v>2.5329749999999995</v>
      </c>
      <c r="S45" s="20">
        <v>2.5329749999999995</v>
      </c>
      <c r="T45" s="20">
        <f t="shared" si="7"/>
        <v>1.6824590682774687</v>
      </c>
      <c r="U45" s="18" t="s">
        <v>42</v>
      </c>
      <c r="V45" s="20">
        <v>0.70761333333333332</v>
      </c>
      <c r="W45" s="20">
        <v>2.1100000000000008E-2</v>
      </c>
      <c r="X45" s="20">
        <v>1.6475019510835409E-3</v>
      </c>
      <c r="Y45" s="20">
        <v>0.6930999755859375</v>
      </c>
      <c r="Z45" s="20">
        <v>7.0100001990795135E-2</v>
      </c>
      <c r="AA45" s="146">
        <v>0.76549999999999996</v>
      </c>
      <c r="AB45" s="20">
        <v>0.76549999999999996</v>
      </c>
      <c r="AC45" s="20">
        <v>-2.1827510040161651E-3</v>
      </c>
      <c r="AD45" s="20">
        <v>-118.95905709179598</v>
      </c>
      <c r="AE45" s="20">
        <v>-15.584156731774208</v>
      </c>
      <c r="AF45" s="178">
        <f t="shared" si="8"/>
        <v>5.7141967623976768</v>
      </c>
      <c r="AG45" s="196">
        <v>1.599</v>
      </c>
      <c r="AH45" s="58">
        <v>7.9409999999999994E-2</v>
      </c>
      <c r="AI45" s="284">
        <f t="shared" si="9"/>
        <v>18.288122999999999</v>
      </c>
      <c r="AJ45" s="146">
        <v>4039.9430000000002</v>
      </c>
      <c r="AK45" s="20">
        <v>1008.301</v>
      </c>
      <c r="AL45" s="20">
        <v>3.7160000000000002</v>
      </c>
      <c r="AM45" s="20">
        <v>14193.28</v>
      </c>
      <c r="AN45" s="20">
        <v>3020.3490000000002</v>
      </c>
      <c r="AO45" s="20">
        <v>2977.183</v>
      </c>
      <c r="AP45" s="20">
        <v>4.3360000000000003</v>
      </c>
      <c r="AQ45" s="20">
        <v>4.4790000000000001</v>
      </c>
      <c r="AR45" s="20">
        <v>21.946999999999999</v>
      </c>
      <c r="AS45" s="20">
        <v>4.7696237311772602</v>
      </c>
      <c r="AT45" s="20">
        <v>1.796</v>
      </c>
      <c r="AU45" s="20">
        <v>20.751000000000001</v>
      </c>
      <c r="AV45" s="147">
        <v>60.393999999999998</v>
      </c>
    </row>
    <row r="46" spans="1:48">
      <c r="A46" s="35"/>
      <c r="B46" s="273">
        <v>42</v>
      </c>
      <c r="C46" s="263">
        <v>139</v>
      </c>
      <c r="D46" s="255">
        <v>1</v>
      </c>
      <c r="E46" s="256">
        <v>0</v>
      </c>
      <c r="F46" s="20">
        <f t="shared" si="3"/>
        <v>52.772212999999965</v>
      </c>
      <c r="G46" s="18">
        <v>2062.436005</v>
      </c>
      <c r="H46" s="263">
        <v>1</v>
      </c>
      <c r="I46" s="19">
        <v>0.6479166666666667</v>
      </c>
      <c r="J46" s="20">
        <v>8.4</v>
      </c>
      <c r="K46" s="20">
        <v>6.03</v>
      </c>
      <c r="L46" s="20">
        <v>90.3</v>
      </c>
      <c r="M46" s="20">
        <v>10.52</v>
      </c>
      <c r="N46" s="17">
        <v>9.5996833333333331</v>
      </c>
      <c r="O46" s="20">
        <v>-0.77698333333333736</v>
      </c>
      <c r="P46" s="20">
        <v>5.7310249999999998</v>
      </c>
      <c r="Q46" s="20">
        <v>0.32022500000000065</v>
      </c>
      <c r="R46" s="20">
        <f t="shared" si="6"/>
        <v>3.8686583333333333</v>
      </c>
      <c r="S46" s="20">
        <v>3.8176833333333331</v>
      </c>
      <c r="T46" s="20">
        <f t="shared" si="7"/>
        <v>0.84038512058626103</v>
      </c>
      <c r="U46" s="25">
        <v>2.33</v>
      </c>
      <c r="V46" s="20">
        <v>0.73758000000000001</v>
      </c>
      <c r="W46" s="20">
        <v>7.5370000000000202E-3</v>
      </c>
      <c r="X46" s="20">
        <v>-2.0278668962419033E-3</v>
      </c>
      <c r="Y46" s="20">
        <v>0.74089998006820679</v>
      </c>
      <c r="Z46" s="20">
        <v>5.130000039935112E-2</v>
      </c>
      <c r="AA46" s="146" t="s">
        <v>42</v>
      </c>
      <c r="AB46" s="17" t="s">
        <v>42</v>
      </c>
      <c r="AC46" s="17" t="s">
        <v>42</v>
      </c>
      <c r="AD46" s="20">
        <v>-121.3591509696883</v>
      </c>
      <c r="AE46" s="20">
        <v>-16.226359937224046</v>
      </c>
      <c r="AF46" s="178">
        <f t="shared" si="8"/>
        <v>8.4517285281040699</v>
      </c>
      <c r="AG46" s="285">
        <v>1.5094970000000001</v>
      </c>
      <c r="AH46" s="40">
        <v>7.2679999999999995E-2</v>
      </c>
      <c r="AI46" s="284">
        <f t="shared" si="9"/>
        <v>16.738204</v>
      </c>
      <c r="AJ46" s="146">
        <v>4635.9650000000001</v>
      </c>
      <c r="AK46" s="20">
        <v>1242.058</v>
      </c>
      <c r="AL46" s="20">
        <v>12.414</v>
      </c>
      <c r="AM46" s="20">
        <v>23143.973999999998</v>
      </c>
      <c r="AN46" s="20">
        <v>3705.9079999999999</v>
      </c>
      <c r="AO46" s="20">
        <v>3759.163</v>
      </c>
      <c r="AP46" s="20">
        <v>7.0279999999999996</v>
      </c>
      <c r="AQ46" s="20">
        <v>5.3250000000000002</v>
      </c>
      <c r="AR46" s="20">
        <v>41.1</v>
      </c>
      <c r="AS46" s="20">
        <v>3.7503456306902554</v>
      </c>
      <c r="AT46" s="20">
        <v>0.90300000000000002</v>
      </c>
      <c r="AU46" s="20">
        <v>25.454000000000001</v>
      </c>
      <c r="AV46" s="147">
        <v>77.391999999999996</v>
      </c>
    </row>
    <row r="47" spans="1:48">
      <c r="A47" s="35" t="s">
        <v>57</v>
      </c>
      <c r="B47" s="273">
        <v>43</v>
      </c>
      <c r="C47" s="263" t="s">
        <v>44</v>
      </c>
      <c r="D47" s="255">
        <v>0</v>
      </c>
      <c r="E47" s="256">
        <v>1</v>
      </c>
      <c r="F47" s="20">
        <f>G47-G44</f>
        <v>138.30071899999984</v>
      </c>
      <c r="G47" s="18">
        <v>2099.6663859999999</v>
      </c>
      <c r="H47" s="263" t="s">
        <v>42</v>
      </c>
      <c r="I47" s="17" t="s">
        <v>44</v>
      </c>
      <c r="J47" s="20" t="s">
        <v>44</v>
      </c>
      <c r="K47" s="20" t="s">
        <v>44</v>
      </c>
      <c r="L47" s="20" t="s">
        <v>44</v>
      </c>
      <c r="M47" s="20" t="s">
        <v>44</v>
      </c>
      <c r="N47" s="17" t="s">
        <v>44</v>
      </c>
      <c r="O47" s="20" t="s">
        <v>44</v>
      </c>
      <c r="P47" s="20" t="s">
        <v>44</v>
      </c>
      <c r="Q47" s="20" t="s">
        <v>44</v>
      </c>
      <c r="R47" s="20" t="s">
        <v>44</v>
      </c>
      <c r="S47" s="20" t="s">
        <v>44</v>
      </c>
      <c r="T47" s="20" t="s">
        <v>44</v>
      </c>
      <c r="U47" s="20" t="s">
        <v>44</v>
      </c>
      <c r="V47" s="17" t="s">
        <v>44</v>
      </c>
      <c r="W47" s="20" t="s">
        <v>44</v>
      </c>
      <c r="X47" s="20" t="s">
        <v>44</v>
      </c>
      <c r="Y47" s="20" t="s">
        <v>44</v>
      </c>
      <c r="Z47" s="20" t="s">
        <v>44</v>
      </c>
      <c r="AA47" s="146" t="s">
        <v>44</v>
      </c>
      <c r="AB47" s="20" t="s">
        <v>44</v>
      </c>
      <c r="AC47" s="20" t="s">
        <v>44</v>
      </c>
      <c r="AD47" s="20" t="s">
        <v>44</v>
      </c>
      <c r="AE47" s="20" t="s">
        <v>44</v>
      </c>
      <c r="AF47" s="147" t="s">
        <v>44</v>
      </c>
      <c r="AG47" s="146" t="s">
        <v>44</v>
      </c>
      <c r="AH47" s="20" t="s">
        <v>44</v>
      </c>
      <c r="AI47" s="284" t="s">
        <v>44</v>
      </c>
      <c r="AJ47" s="146" t="s">
        <v>44</v>
      </c>
      <c r="AK47" s="20" t="s">
        <v>44</v>
      </c>
      <c r="AL47" s="20" t="s">
        <v>44</v>
      </c>
      <c r="AM47" s="20" t="s">
        <v>44</v>
      </c>
      <c r="AN47" s="20" t="s">
        <v>44</v>
      </c>
      <c r="AO47" s="20" t="s">
        <v>44</v>
      </c>
      <c r="AP47" s="20" t="s">
        <v>44</v>
      </c>
      <c r="AQ47" s="20" t="s">
        <v>44</v>
      </c>
      <c r="AR47" s="20" t="s">
        <v>44</v>
      </c>
      <c r="AS47" s="20" t="s">
        <v>44</v>
      </c>
      <c r="AT47" s="20" t="s">
        <v>44</v>
      </c>
      <c r="AU47" s="20" t="s">
        <v>44</v>
      </c>
      <c r="AV47" s="147" t="s">
        <v>44</v>
      </c>
    </row>
    <row r="48" spans="1:48">
      <c r="A48" s="35" t="s">
        <v>57</v>
      </c>
      <c r="B48" s="273">
        <v>44</v>
      </c>
      <c r="C48" s="263" t="s">
        <v>44</v>
      </c>
      <c r="D48" s="255">
        <v>0</v>
      </c>
      <c r="E48" s="256">
        <v>1</v>
      </c>
      <c r="F48" s="20">
        <f t="shared" ref="F48:F61" si="10">G48-G47</f>
        <v>58.779113999999936</v>
      </c>
      <c r="G48" s="18">
        <v>2158.4454999999998</v>
      </c>
      <c r="H48" s="263">
        <v>1</v>
      </c>
      <c r="I48" s="17" t="s">
        <v>44</v>
      </c>
      <c r="J48" s="20" t="s">
        <v>44</v>
      </c>
      <c r="K48" s="20" t="s">
        <v>44</v>
      </c>
      <c r="L48" s="20" t="s">
        <v>44</v>
      </c>
      <c r="M48" s="20" t="s">
        <v>44</v>
      </c>
      <c r="N48" s="17" t="s">
        <v>44</v>
      </c>
      <c r="O48" s="20" t="s">
        <v>44</v>
      </c>
      <c r="P48" s="20" t="s">
        <v>44</v>
      </c>
      <c r="Q48" s="20" t="s">
        <v>44</v>
      </c>
      <c r="R48" s="20" t="s">
        <v>44</v>
      </c>
      <c r="S48" s="20" t="s">
        <v>44</v>
      </c>
      <c r="T48" s="20" t="s">
        <v>44</v>
      </c>
      <c r="U48" s="20" t="s">
        <v>44</v>
      </c>
      <c r="V48" s="17" t="s">
        <v>44</v>
      </c>
      <c r="W48" s="20" t="s">
        <v>44</v>
      </c>
      <c r="X48" s="20" t="s">
        <v>44</v>
      </c>
      <c r="Y48" s="20" t="s">
        <v>44</v>
      </c>
      <c r="Z48" s="20" t="s">
        <v>44</v>
      </c>
      <c r="AA48" s="146" t="s">
        <v>44</v>
      </c>
      <c r="AB48" s="20" t="s">
        <v>44</v>
      </c>
      <c r="AC48" s="20" t="s">
        <v>44</v>
      </c>
      <c r="AD48" s="20" t="s">
        <v>44</v>
      </c>
      <c r="AE48" s="20" t="s">
        <v>44</v>
      </c>
      <c r="AF48" s="147" t="s">
        <v>44</v>
      </c>
      <c r="AG48" s="146" t="s">
        <v>44</v>
      </c>
      <c r="AH48" s="20" t="s">
        <v>44</v>
      </c>
      <c r="AI48" s="284" t="s">
        <v>44</v>
      </c>
      <c r="AJ48" s="146" t="s">
        <v>44</v>
      </c>
      <c r="AK48" s="20" t="s">
        <v>44</v>
      </c>
      <c r="AL48" s="20" t="s">
        <v>44</v>
      </c>
      <c r="AM48" s="20" t="s">
        <v>44</v>
      </c>
      <c r="AN48" s="20" t="s">
        <v>44</v>
      </c>
      <c r="AO48" s="20" t="s">
        <v>44</v>
      </c>
      <c r="AP48" s="20" t="s">
        <v>44</v>
      </c>
      <c r="AQ48" s="20" t="s">
        <v>44</v>
      </c>
      <c r="AR48" s="20" t="s">
        <v>44</v>
      </c>
      <c r="AS48" s="20" t="s">
        <v>44</v>
      </c>
      <c r="AT48" s="20" t="s">
        <v>44</v>
      </c>
      <c r="AU48" s="20" t="s">
        <v>44</v>
      </c>
      <c r="AV48" s="147" t="s">
        <v>44</v>
      </c>
    </row>
    <row r="49" spans="1:144">
      <c r="A49" s="35" t="s">
        <v>57</v>
      </c>
      <c r="B49" s="273">
        <v>45</v>
      </c>
      <c r="C49" s="263" t="s">
        <v>44</v>
      </c>
      <c r="D49" s="255">
        <v>0</v>
      </c>
      <c r="E49" s="256">
        <v>1</v>
      </c>
      <c r="F49" s="20">
        <f t="shared" si="10"/>
        <v>56.584228000000167</v>
      </c>
      <c r="G49" s="18">
        <v>2215.029728</v>
      </c>
      <c r="H49" s="263" t="s">
        <v>42</v>
      </c>
      <c r="I49" s="17" t="s">
        <v>44</v>
      </c>
      <c r="J49" s="20" t="s">
        <v>44</v>
      </c>
      <c r="K49" s="20" t="s">
        <v>44</v>
      </c>
      <c r="L49" s="20" t="s">
        <v>44</v>
      </c>
      <c r="M49" s="20" t="s">
        <v>44</v>
      </c>
      <c r="N49" s="17" t="s">
        <v>44</v>
      </c>
      <c r="O49" s="20" t="s">
        <v>44</v>
      </c>
      <c r="P49" s="20" t="s">
        <v>44</v>
      </c>
      <c r="Q49" s="20" t="s">
        <v>44</v>
      </c>
      <c r="R49" s="20" t="s">
        <v>44</v>
      </c>
      <c r="S49" s="20" t="s">
        <v>44</v>
      </c>
      <c r="T49" s="20" t="s">
        <v>44</v>
      </c>
      <c r="U49" s="20" t="s">
        <v>44</v>
      </c>
      <c r="V49" s="17" t="s">
        <v>44</v>
      </c>
      <c r="W49" s="20" t="s">
        <v>44</v>
      </c>
      <c r="X49" s="20" t="s">
        <v>44</v>
      </c>
      <c r="Y49" s="20" t="s">
        <v>44</v>
      </c>
      <c r="Z49" s="20" t="s">
        <v>44</v>
      </c>
      <c r="AA49" s="146" t="s">
        <v>44</v>
      </c>
      <c r="AB49" s="20" t="s">
        <v>44</v>
      </c>
      <c r="AC49" s="20" t="s">
        <v>44</v>
      </c>
      <c r="AD49" s="20" t="s">
        <v>44</v>
      </c>
      <c r="AE49" s="20" t="s">
        <v>44</v>
      </c>
      <c r="AF49" s="147" t="s">
        <v>44</v>
      </c>
      <c r="AG49" s="146" t="s">
        <v>44</v>
      </c>
      <c r="AH49" s="20" t="s">
        <v>44</v>
      </c>
      <c r="AI49" s="284" t="s">
        <v>44</v>
      </c>
      <c r="AJ49" s="146" t="s">
        <v>44</v>
      </c>
      <c r="AK49" s="20" t="s">
        <v>44</v>
      </c>
      <c r="AL49" s="20" t="s">
        <v>44</v>
      </c>
      <c r="AM49" s="20" t="s">
        <v>44</v>
      </c>
      <c r="AN49" s="20" t="s">
        <v>44</v>
      </c>
      <c r="AO49" s="20" t="s">
        <v>44</v>
      </c>
      <c r="AP49" s="20" t="s">
        <v>44</v>
      </c>
      <c r="AQ49" s="20" t="s">
        <v>44</v>
      </c>
      <c r="AR49" s="20" t="s">
        <v>44</v>
      </c>
      <c r="AS49" s="20" t="s">
        <v>44</v>
      </c>
      <c r="AT49" s="20" t="s">
        <v>44</v>
      </c>
      <c r="AU49" s="20" t="s">
        <v>44</v>
      </c>
      <c r="AV49" s="147" t="s">
        <v>44</v>
      </c>
    </row>
    <row r="50" spans="1:144">
      <c r="A50" s="35" t="s">
        <v>57</v>
      </c>
      <c r="B50" s="273">
        <v>46</v>
      </c>
      <c r="C50" s="263" t="s">
        <v>44</v>
      </c>
      <c r="D50" s="255">
        <v>0</v>
      </c>
      <c r="E50" s="256">
        <v>1</v>
      </c>
      <c r="F50" s="20">
        <f t="shared" si="10"/>
        <v>40.221834999999828</v>
      </c>
      <c r="G50" s="18">
        <v>2255.2515629999998</v>
      </c>
      <c r="H50" s="263">
        <v>1</v>
      </c>
      <c r="I50" s="17" t="s">
        <v>44</v>
      </c>
      <c r="J50" s="20" t="s">
        <v>44</v>
      </c>
      <c r="K50" s="20" t="s">
        <v>44</v>
      </c>
      <c r="L50" s="20" t="s">
        <v>44</v>
      </c>
      <c r="M50" s="20" t="s">
        <v>44</v>
      </c>
      <c r="N50" s="17" t="s">
        <v>44</v>
      </c>
      <c r="O50" s="20" t="s">
        <v>44</v>
      </c>
      <c r="P50" s="20" t="s">
        <v>44</v>
      </c>
      <c r="Q50" s="20" t="s">
        <v>44</v>
      </c>
      <c r="R50" s="20" t="s">
        <v>44</v>
      </c>
      <c r="S50" s="20" t="s">
        <v>44</v>
      </c>
      <c r="T50" s="20" t="s">
        <v>44</v>
      </c>
      <c r="U50" s="20" t="s">
        <v>44</v>
      </c>
      <c r="V50" s="17" t="s">
        <v>44</v>
      </c>
      <c r="W50" s="20" t="s">
        <v>44</v>
      </c>
      <c r="X50" s="20" t="s">
        <v>44</v>
      </c>
      <c r="Y50" s="20" t="s">
        <v>44</v>
      </c>
      <c r="Z50" s="20" t="s">
        <v>44</v>
      </c>
      <c r="AA50" s="146" t="s">
        <v>44</v>
      </c>
      <c r="AB50" s="20" t="s">
        <v>44</v>
      </c>
      <c r="AC50" s="20" t="s">
        <v>44</v>
      </c>
      <c r="AD50" s="20" t="s">
        <v>44</v>
      </c>
      <c r="AE50" s="20" t="s">
        <v>44</v>
      </c>
      <c r="AF50" s="147" t="s">
        <v>44</v>
      </c>
      <c r="AG50" s="146" t="s">
        <v>44</v>
      </c>
      <c r="AH50" s="20" t="s">
        <v>44</v>
      </c>
      <c r="AI50" s="284" t="s">
        <v>44</v>
      </c>
      <c r="AJ50" s="146" t="s">
        <v>44</v>
      </c>
      <c r="AK50" s="20" t="s">
        <v>44</v>
      </c>
      <c r="AL50" s="20" t="s">
        <v>44</v>
      </c>
      <c r="AM50" s="20" t="s">
        <v>44</v>
      </c>
      <c r="AN50" s="20" t="s">
        <v>44</v>
      </c>
      <c r="AO50" s="20" t="s">
        <v>44</v>
      </c>
      <c r="AP50" s="20" t="s">
        <v>44</v>
      </c>
      <c r="AQ50" s="20" t="s">
        <v>44</v>
      </c>
      <c r="AR50" s="20" t="s">
        <v>44</v>
      </c>
      <c r="AS50" s="20" t="s">
        <v>44</v>
      </c>
      <c r="AT50" s="20" t="s">
        <v>44</v>
      </c>
      <c r="AU50" s="20" t="s">
        <v>44</v>
      </c>
      <c r="AV50" s="147" t="s">
        <v>44</v>
      </c>
    </row>
    <row r="51" spans="1:144">
      <c r="A51" s="35" t="s">
        <v>57</v>
      </c>
      <c r="B51" s="273">
        <v>47</v>
      </c>
      <c r="C51" s="263" t="s">
        <v>44</v>
      </c>
      <c r="D51" s="255">
        <v>0</v>
      </c>
      <c r="E51" s="256">
        <v>1</v>
      </c>
      <c r="F51" s="20">
        <f t="shared" si="10"/>
        <v>52.846220000000358</v>
      </c>
      <c r="G51" s="18">
        <v>2308.0977830000002</v>
      </c>
      <c r="H51" s="263" t="s">
        <v>42</v>
      </c>
      <c r="I51" s="17" t="s">
        <v>44</v>
      </c>
      <c r="J51" s="20" t="s">
        <v>44</v>
      </c>
      <c r="K51" s="20" t="s">
        <v>44</v>
      </c>
      <c r="L51" s="20" t="s">
        <v>44</v>
      </c>
      <c r="M51" s="20" t="s">
        <v>44</v>
      </c>
      <c r="N51" s="17" t="s">
        <v>44</v>
      </c>
      <c r="O51" s="20" t="s">
        <v>44</v>
      </c>
      <c r="P51" s="20" t="s">
        <v>44</v>
      </c>
      <c r="Q51" s="20" t="s">
        <v>44</v>
      </c>
      <c r="R51" s="20" t="s">
        <v>44</v>
      </c>
      <c r="S51" s="20" t="s">
        <v>44</v>
      </c>
      <c r="T51" s="20" t="s">
        <v>44</v>
      </c>
      <c r="U51" s="20" t="s">
        <v>44</v>
      </c>
      <c r="V51" s="17" t="s">
        <v>44</v>
      </c>
      <c r="W51" s="20" t="s">
        <v>44</v>
      </c>
      <c r="X51" s="20" t="s">
        <v>44</v>
      </c>
      <c r="Y51" s="20" t="s">
        <v>44</v>
      </c>
      <c r="Z51" s="20" t="s">
        <v>44</v>
      </c>
      <c r="AA51" s="146" t="s">
        <v>44</v>
      </c>
      <c r="AB51" s="20" t="s">
        <v>44</v>
      </c>
      <c r="AC51" s="20" t="s">
        <v>44</v>
      </c>
      <c r="AD51" s="20" t="s">
        <v>44</v>
      </c>
      <c r="AE51" s="20" t="s">
        <v>44</v>
      </c>
      <c r="AF51" s="147" t="s">
        <v>44</v>
      </c>
      <c r="AG51" s="146" t="s">
        <v>44</v>
      </c>
      <c r="AH51" s="20" t="s">
        <v>44</v>
      </c>
      <c r="AI51" s="284" t="s">
        <v>44</v>
      </c>
      <c r="AJ51" s="146" t="s">
        <v>44</v>
      </c>
      <c r="AK51" s="20" t="s">
        <v>44</v>
      </c>
      <c r="AL51" s="20" t="s">
        <v>44</v>
      </c>
      <c r="AM51" s="20" t="s">
        <v>44</v>
      </c>
      <c r="AN51" s="20" t="s">
        <v>44</v>
      </c>
      <c r="AO51" s="20" t="s">
        <v>44</v>
      </c>
      <c r="AP51" s="20" t="s">
        <v>44</v>
      </c>
      <c r="AQ51" s="20" t="s">
        <v>44</v>
      </c>
      <c r="AR51" s="20" t="s">
        <v>44</v>
      </c>
      <c r="AS51" s="20" t="s">
        <v>44</v>
      </c>
      <c r="AT51" s="20" t="s">
        <v>44</v>
      </c>
      <c r="AU51" s="20" t="s">
        <v>44</v>
      </c>
      <c r="AV51" s="147" t="s">
        <v>44</v>
      </c>
    </row>
    <row r="52" spans="1:144">
      <c r="A52" s="35" t="s">
        <v>57</v>
      </c>
      <c r="B52" s="273">
        <v>48</v>
      </c>
      <c r="C52" s="263" t="s">
        <v>44</v>
      </c>
      <c r="D52" s="255">
        <v>0</v>
      </c>
      <c r="E52" s="256">
        <v>1</v>
      </c>
      <c r="F52" s="20">
        <f t="shared" si="10"/>
        <v>56.670182999999724</v>
      </c>
      <c r="G52" s="18">
        <v>2364.7679659999999</v>
      </c>
      <c r="H52" s="263">
        <v>1</v>
      </c>
      <c r="I52" s="17" t="s">
        <v>44</v>
      </c>
      <c r="J52" s="20" t="s">
        <v>44</v>
      </c>
      <c r="K52" s="20" t="s">
        <v>44</v>
      </c>
      <c r="L52" s="20" t="s">
        <v>44</v>
      </c>
      <c r="M52" s="20" t="s">
        <v>44</v>
      </c>
      <c r="N52" s="17" t="s">
        <v>44</v>
      </c>
      <c r="O52" s="20" t="s">
        <v>44</v>
      </c>
      <c r="P52" s="20" t="s">
        <v>44</v>
      </c>
      <c r="Q52" s="20" t="s">
        <v>44</v>
      </c>
      <c r="R52" s="20" t="s">
        <v>44</v>
      </c>
      <c r="S52" s="20" t="s">
        <v>44</v>
      </c>
      <c r="T52" s="20" t="s">
        <v>44</v>
      </c>
      <c r="U52" s="20" t="s">
        <v>44</v>
      </c>
      <c r="V52" s="17" t="s">
        <v>44</v>
      </c>
      <c r="W52" s="20" t="s">
        <v>44</v>
      </c>
      <c r="X52" s="20" t="s">
        <v>44</v>
      </c>
      <c r="Y52" s="20" t="s">
        <v>44</v>
      </c>
      <c r="Z52" s="20" t="s">
        <v>44</v>
      </c>
      <c r="AA52" s="146" t="s">
        <v>44</v>
      </c>
      <c r="AB52" s="20" t="s">
        <v>44</v>
      </c>
      <c r="AC52" s="20" t="s">
        <v>44</v>
      </c>
      <c r="AD52" s="20" t="s">
        <v>44</v>
      </c>
      <c r="AE52" s="20" t="s">
        <v>44</v>
      </c>
      <c r="AF52" s="147" t="s">
        <v>44</v>
      </c>
      <c r="AG52" s="146" t="s">
        <v>44</v>
      </c>
      <c r="AH52" s="20" t="s">
        <v>44</v>
      </c>
      <c r="AI52" s="284" t="s">
        <v>44</v>
      </c>
      <c r="AJ52" s="146" t="s">
        <v>44</v>
      </c>
      <c r="AK52" s="20" t="s">
        <v>44</v>
      </c>
      <c r="AL52" s="20" t="s">
        <v>44</v>
      </c>
      <c r="AM52" s="20" t="s">
        <v>44</v>
      </c>
      <c r="AN52" s="20" t="s">
        <v>44</v>
      </c>
      <c r="AO52" s="20" t="s">
        <v>44</v>
      </c>
      <c r="AP52" s="20" t="s">
        <v>44</v>
      </c>
      <c r="AQ52" s="20" t="s">
        <v>44</v>
      </c>
      <c r="AR52" s="20" t="s">
        <v>44</v>
      </c>
      <c r="AS52" s="20" t="s">
        <v>44</v>
      </c>
      <c r="AT52" s="20" t="s">
        <v>44</v>
      </c>
      <c r="AU52" s="20" t="s">
        <v>44</v>
      </c>
      <c r="AV52" s="147" t="s">
        <v>44</v>
      </c>
    </row>
    <row r="53" spans="1:144">
      <c r="A53" s="35" t="s">
        <v>57</v>
      </c>
      <c r="B53" s="273">
        <v>49</v>
      </c>
      <c r="C53" s="263" t="s">
        <v>44</v>
      </c>
      <c r="D53" s="255">
        <v>0</v>
      </c>
      <c r="E53" s="256">
        <v>1</v>
      </c>
      <c r="F53" s="20">
        <f t="shared" si="10"/>
        <v>56.079369000000042</v>
      </c>
      <c r="G53" s="18">
        <v>2420.8473349999999</v>
      </c>
      <c r="H53" s="263" t="s">
        <v>42</v>
      </c>
      <c r="I53" s="17" t="s">
        <v>44</v>
      </c>
      <c r="J53" s="20" t="s">
        <v>44</v>
      </c>
      <c r="K53" s="20" t="s">
        <v>44</v>
      </c>
      <c r="L53" s="20" t="s">
        <v>44</v>
      </c>
      <c r="M53" s="20" t="s">
        <v>44</v>
      </c>
      <c r="N53" s="17" t="s">
        <v>44</v>
      </c>
      <c r="O53" s="20" t="s">
        <v>44</v>
      </c>
      <c r="P53" s="20" t="s">
        <v>44</v>
      </c>
      <c r="Q53" s="20" t="s">
        <v>44</v>
      </c>
      <c r="R53" s="20" t="s">
        <v>44</v>
      </c>
      <c r="S53" s="20" t="s">
        <v>44</v>
      </c>
      <c r="T53" s="20" t="s">
        <v>44</v>
      </c>
      <c r="U53" s="20" t="s">
        <v>44</v>
      </c>
      <c r="V53" s="17" t="s">
        <v>44</v>
      </c>
      <c r="W53" s="20" t="s">
        <v>44</v>
      </c>
      <c r="X53" s="20" t="s">
        <v>44</v>
      </c>
      <c r="Y53" s="20" t="s">
        <v>44</v>
      </c>
      <c r="Z53" s="20" t="s">
        <v>44</v>
      </c>
      <c r="AA53" s="146" t="s">
        <v>44</v>
      </c>
      <c r="AB53" s="20" t="s">
        <v>44</v>
      </c>
      <c r="AC53" s="20" t="s">
        <v>44</v>
      </c>
      <c r="AD53" s="20" t="s">
        <v>44</v>
      </c>
      <c r="AE53" s="20" t="s">
        <v>44</v>
      </c>
      <c r="AF53" s="147" t="s">
        <v>44</v>
      </c>
      <c r="AG53" s="146" t="s">
        <v>44</v>
      </c>
      <c r="AH53" s="20" t="s">
        <v>44</v>
      </c>
      <c r="AI53" s="284" t="s">
        <v>44</v>
      </c>
      <c r="AJ53" s="146" t="s">
        <v>44</v>
      </c>
      <c r="AK53" s="20" t="s">
        <v>44</v>
      </c>
      <c r="AL53" s="20" t="s">
        <v>44</v>
      </c>
      <c r="AM53" s="20" t="s">
        <v>44</v>
      </c>
      <c r="AN53" s="20" t="s">
        <v>44</v>
      </c>
      <c r="AO53" s="20" t="s">
        <v>44</v>
      </c>
      <c r="AP53" s="20" t="s">
        <v>44</v>
      </c>
      <c r="AQ53" s="20" t="s">
        <v>44</v>
      </c>
      <c r="AR53" s="20" t="s">
        <v>44</v>
      </c>
      <c r="AS53" s="20" t="s">
        <v>44</v>
      </c>
      <c r="AT53" s="20" t="s">
        <v>44</v>
      </c>
      <c r="AU53" s="20" t="s">
        <v>44</v>
      </c>
      <c r="AV53" s="147" t="s">
        <v>44</v>
      </c>
    </row>
    <row r="54" spans="1:144">
      <c r="A54" s="35" t="s">
        <v>57</v>
      </c>
      <c r="B54" s="273">
        <v>50</v>
      </c>
      <c r="C54" s="263" t="s">
        <v>44</v>
      </c>
      <c r="D54" s="255">
        <v>0</v>
      </c>
      <c r="E54" s="256">
        <v>1</v>
      </c>
      <c r="F54" s="20">
        <f t="shared" si="10"/>
        <v>45.897386999999981</v>
      </c>
      <c r="G54" s="18">
        <v>2466.7447219999999</v>
      </c>
      <c r="H54" s="263">
        <v>1</v>
      </c>
      <c r="I54" s="17" t="s">
        <v>44</v>
      </c>
      <c r="J54" s="20" t="s">
        <v>44</v>
      </c>
      <c r="K54" s="20" t="s">
        <v>44</v>
      </c>
      <c r="L54" s="20" t="s">
        <v>44</v>
      </c>
      <c r="M54" s="20" t="s">
        <v>44</v>
      </c>
      <c r="N54" s="17" t="s">
        <v>44</v>
      </c>
      <c r="O54" s="20" t="s">
        <v>44</v>
      </c>
      <c r="P54" s="20" t="s">
        <v>44</v>
      </c>
      <c r="Q54" s="20" t="s">
        <v>44</v>
      </c>
      <c r="R54" s="20" t="s">
        <v>44</v>
      </c>
      <c r="S54" s="20" t="s">
        <v>44</v>
      </c>
      <c r="T54" s="20" t="s">
        <v>44</v>
      </c>
      <c r="U54" s="20" t="s">
        <v>44</v>
      </c>
      <c r="V54" s="17" t="s">
        <v>44</v>
      </c>
      <c r="W54" s="20" t="s">
        <v>44</v>
      </c>
      <c r="X54" s="20" t="s">
        <v>44</v>
      </c>
      <c r="Y54" s="20" t="s">
        <v>44</v>
      </c>
      <c r="Z54" s="20" t="s">
        <v>44</v>
      </c>
      <c r="AA54" s="146" t="s">
        <v>44</v>
      </c>
      <c r="AB54" s="20" t="s">
        <v>44</v>
      </c>
      <c r="AC54" s="20" t="s">
        <v>44</v>
      </c>
      <c r="AD54" s="20" t="s">
        <v>44</v>
      </c>
      <c r="AE54" s="20" t="s">
        <v>44</v>
      </c>
      <c r="AF54" s="147" t="s">
        <v>44</v>
      </c>
      <c r="AG54" s="146" t="s">
        <v>44</v>
      </c>
      <c r="AH54" s="20" t="s">
        <v>44</v>
      </c>
      <c r="AI54" s="284" t="s">
        <v>44</v>
      </c>
      <c r="AJ54" s="146" t="s">
        <v>44</v>
      </c>
      <c r="AK54" s="20" t="s">
        <v>44</v>
      </c>
      <c r="AL54" s="20" t="s">
        <v>44</v>
      </c>
      <c r="AM54" s="20" t="s">
        <v>44</v>
      </c>
      <c r="AN54" s="20" t="s">
        <v>44</v>
      </c>
      <c r="AO54" s="20" t="s">
        <v>44</v>
      </c>
      <c r="AP54" s="20" t="s">
        <v>44</v>
      </c>
      <c r="AQ54" s="20" t="s">
        <v>44</v>
      </c>
      <c r="AR54" s="20" t="s">
        <v>44</v>
      </c>
      <c r="AS54" s="20" t="s">
        <v>44</v>
      </c>
      <c r="AT54" s="20" t="s">
        <v>44</v>
      </c>
      <c r="AU54" s="20" t="s">
        <v>44</v>
      </c>
      <c r="AV54" s="147" t="s">
        <v>44</v>
      </c>
    </row>
    <row r="55" spans="1:144">
      <c r="A55" s="35" t="s">
        <v>57</v>
      </c>
      <c r="B55" s="273">
        <v>51</v>
      </c>
      <c r="C55" s="263" t="s">
        <v>44</v>
      </c>
      <c r="D55" s="255">
        <v>0</v>
      </c>
      <c r="E55" s="256">
        <v>1</v>
      </c>
      <c r="F55" s="20">
        <f t="shared" si="10"/>
        <v>59.709077999999863</v>
      </c>
      <c r="G55" s="18">
        <v>2526.4537999999998</v>
      </c>
      <c r="H55" s="263" t="s">
        <v>42</v>
      </c>
      <c r="I55" s="17" t="s">
        <v>44</v>
      </c>
      <c r="J55" s="20" t="s">
        <v>44</v>
      </c>
      <c r="K55" s="20" t="s">
        <v>44</v>
      </c>
      <c r="L55" s="20" t="s">
        <v>44</v>
      </c>
      <c r="M55" s="20" t="s">
        <v>44</v>
      </c>
      <c r="N55" s="17" t="s">
        <v>44</v>
      </c>
      <c r="O55" s="20" t="s">
        <v>44</v>
      </c>
      <c r="P55" s="20" t="s">
        <v>44</v>
      </c>
      <c r="Q55" s="20" t="s">
        <v>44</v>
      </c>
      <c r="R55" s="20" t="s">
        <v>44</v>
      </c>
      <c r="S55" s="20" t="s">
        <v>44</v>
      </c>
      <c r="T55" s="20" t="s">
        <v>44</v>
      </c>
      <c r="U55" s="20" t="s">
        <v>44</v>
      </c>
      <c r="V55" s="17" t="s">
        <v>44</v>
      </c>
      <c r="W55" s="20" t="s">
        <v>44</v>
      </c>
      <c r="X55" s="20" t="s">
        <v>44</v>
      </c>
      <c r="Y55" s="20" t="s">
        <v>44</v>
      </c>
      <c r="Z55" s="20" t="s">
        <v>44</v>
      </c>
      <c r="AA55" s="146" t="s">
        <v>44</v>
      </c>
      <c r="AB55" s="20" t="s">
        <v>44</v>
      </c>
      <c r="AC55" s="20" t="s">
        <v>44</v>
      </c>
      <c r="AD55" s="20" t="s">
        <v>44</v>
      </c>
      <c r="AE55" s="20" t="s">
        <v>44</v>
      </c>
      <c r="AF55" s="147" t="s">
        <v>44</v>
      </c>
      <c r="AG55" s="146" t="s">
        <v>44</v>
      </c>
      <c r="AH55" s="20" t="s">
        <v>44</v>
      </c>
      <c r="AI55" s="284" t="s">
        <v>44</v>
      </c>
      <c r="AJ55" s="146" t="s">
        <v>44</v>
      </c>
      <c r="AK55" s="20" t="s">
        <v>44</v>
      </c>
      <c r="AL55" s="20" t="s">
        <v>44</v>
      </c>
      <c r="AM55" s="20" t="s">
        <v>44</v>
      </c>
      <c r="AN55" s="20" t="s">
        <v>44</v>
      </c>
      <c r="AO55" s="20" t="s">
        <v>44</v>
      </c>
      <c r="AP55" s="20" t="s">
        <v>44</v>
      </c>
      <c r="AQ55" s="20" t="s">
        <v>44</v>
      </c>
      <c r="AR55" s="20" t="s">
        <v>44</v>
      </c>
      <c r="AS55" s="20" t="s">
        <v>44</v>
      </c>
      <c r="AT55" s="20" t="s">
        <v>44</v>
      </c>
      <c r="AU55" s="20" t="s">
        <v>44</v>
      </c>
      <c r="AV55" s="147" t="s">
        <v>44</v>
      </c>
    </row>
    <row r="56" spans="1:144">
      <c r="A56" s="35" t="s">
        <v>57</v>
      </c>
      <c r="B56" s="273">
        <v>52</v>
      </c>
      <c r="C56" s="263" t="s">
        <v>44</v>
      </c>
      <c r="D56" s="255">
        <v>0</v>
      </c>
      <c r="E56" s="256">
        <v>1</v>
      </c>
      <c r="F56" s="20">
        <f t="shared" si="10"/>
        <v>41.873236000000361</v>
      </c>
      <c r="G56" s="18">
        <v>2568.3270360000001</v>
      </c>
      <c r="H56" s="263">
        <v>1</v>
      </c>
      <c r="I56" s="17" t="s">
        <v>44</v>
      </c>
      <c r="J56" s="20" t="s">
        <v>44</v>
      </c>
      <c r="K56" s="20" t="s">
        <v>44</v>
      </c>
      <c r="L56" s="20" t="s">
        <v>44</v>
      </c>
      <c r="M56" s="20" t="s">
        <v>44</v>
      </c>
      <c r="N56" s="17" t="s">
        <v>44</v>
      </c>
      <c r="O56" s="20" t="s">
        <v>44</v>
      </c>
      <c r="P56" s="20" t="s">
        <v>44</v>
      </c>
      <c r="Q56" s="20" t="s">
        <v>44</v>
      </c>
      <c r="R56" s="20" t="s">
        <v>44</v>
      </c>
      <c r="S56" s="20" t="s">
        <v>44</v>
      </c>
      <c r="T56" s="20" t="s">
        <v>44</v>
      </c>
      <c r="U56" s="20" t="s">
        <v>44</v>
      </c>
      <c r="V56" s="17" t="s">
        <v>44</v>
      </c>
      <c r="W56" s="20" t="s">
        <v>44</v>
      </c>
      <c r="X56" s="20" t="s">
        <v>44</v>
      </c>
      <c r="Y56" s="20" t="s">
        <v>44</v>
      </c>
      <c r="Z56" s="20" t="s">
        <v>44</v>
      </c>
      <c r="AA56" s="146" t="s">
        <v>44</v>
      </c>
      <c r="AB56" s="20" t="s">
        <v>44</v>
      </c>
      <c r="AC56" s="20" t="s">
        <v>44</v>
      </c>
      <c r="AD56" s="20" t="s">
        <v>44</v>
      </c>
      <c r="AE56" s="20" t="s">
        <v>44</v>
      </c>
      <c r="AF56" s="147" t="s">
        <v>44</v>
      </c>
      <c r="AG56" s="146" t="s">
        <v>44</v>
      </c>
      <c r="AH56" s="20" t="s">
        <v>44</v>
      </c>
      <c r="AI56" s="284" t="s">
        <v>44</v>
      </c>
      <c r="AJ56" s="146" t="s">
        <v>44</v>
      </c>
      <c r="AK56" s="20" t="s">
        <v>44</v>
      </c>
      <c r="AL56" s="20" t="s">
        <v>44</v>
      </c>
      <c r="AM56" s="20" t="s">
        <v>44</v>
      </c>
      <c r="AN56" s="20" t="s">
        <v>44</v>
      </c>
      <c r="AO56" s="20" t="s">
        <v>44</v>
      </c>
      <c r="AP56" s="20" t="s">
        <v>44</v>
      </c>
      <c r="AQ56" s="20" t="s">
        <v>44</v>
      </c>
      <c r="AR56" s="20" t="s">
        <v>44</v>
      </c>
      <c r="AS56" s="20" t="s">
        <v>44</v>
      </c>
      <c r="AT56" s="20" t="s">
        <v>44</v>
      </c>
      <c r="AU56" s="20" t="s">
        <v>44</v>
      </c>
      <c r="AV56" s="147" t="s">
        <v>44</v>
      </c>
    </row>
    <row r="57" spans="1:144">
      <c r="A57" s="35" t="s">
        <v>57</v>
      </c>
      <c r="B57" s="273">
        <v>53</v>
      </c>
      <c r="C57" s="263" t="s">
        <v>44</v>
      </c>
      <c r="D57" s="255">
        <v>0</v>
      </c>
      <c r="E57" s="256">
        <v>1</v>
      </c>
      <c r="F57" s="20">
        <f t="shared" si="10"/>
        <v>50</v>
      </c>
      <c r="G57" s="18">
        <v>2618.3270360000001</v>
      </c>
      <c r="H57" s="263" t="s">
        <v>42</v>
      </c>
      <c r="I57" s="17" t="s">
        <v>44</v>
      </c>
      <c r="J57" s="20" t="s">
        <v>44</v>
      </c>
      <c r="K57" s="20" t="s">
        <v>44</v>
      </c>
      <c r="L57" s="20" t="s">
        <v>44</v>
      </c>
      <c r="M57" s="20" t="s">
        <v>44</v>
      </c>
      <c r="N57" s="17" t="s">
        <v>44</v>
      </c>
      <c r="O57" s="20" t="s">
        <v>44</v>
      </c>
      <c r="P57" s="20" t="s">
        <v>44</v>
      </c>
      <c r="Q57" s="20" t="s">
        <v>44</v>
      </c>
      <c r="R57" s="20" t="s">
        <v>44</v>
      </c>
      <c r="S57" s="20" t="s">
        <v>44</v>
      </c>
      <c r="T57" s="20" t="s">
        <v>44</v>
      </c>
      <c r="U57" s="20" t="s">
        <v>44</v>
      </c>
      <c r="V57" s="17" t="s">
        <v>44</v>
      </c>
      <c r="W57" s="20" t="s">
        <v>44</v>
      </c>
      <c r="X57" s="20" t="s">
        <v>44</v>
      </c>
      <c r="Y57" s="20" t="s">
        <v>44</v>
      </c>
      <c r="Z57" s="20" t="s">
        <v>44</v>
      </c>
      <c r="AA57" s="146" t="s">
        <v>44</v>
      </c>
      <c r="AB57" s="20" t="s">
        <v>44</v>
      </c>
      <c r="AC57" s="20" t="s">
        <v>44</v>
      </c>
      <c r="AD57" s="20" t="s">
        <v>44</v>
      </c>
      <c r="AE57" s="20" t="s">
        <v>44</v>
      </c>
      <c r="AF57" s="147" t="s">
        <v>44</v>
      </c>
      <c r="AG57" s="146" t="s">
        <v>44</v>
      </c>
      <c r="AH57" s="20" t="s">
        <v>44</v>
      </c>
      <c r="AI57" s="284" t="s">
        <v>44</v>
      </c>
      <c r="AJ57" s="146" t="s">
        <v>44</v>
      </c>
      <c r="AK57" s="20" t="s">
        <v>44</v>
      </c>
      <c r="AL57" s="20" t="s">
        <v>44</v>
      </c>
      <c r="AM57" s="20" t="s">
        <v>44</v>
      </c>
      <c r="AN57" s="20" t="s">
        <v>44</v>
      </c>
      <c r="AO57" s="20" t="s">
        <v>44</v>
      </c>
      <c r="AP57" s="20" t="s">
        <v>44</v>
      </c>
      <c r="AQ57" s="20" t="s">
        <v>44</v>
      </c>
      <c r="AR57" s="20" t="s">
        <v>44</v>
      </c>
      <c r="AS57" s="20" t="s">
        <v>44</v>
      </c>
      <c r="AT57" s="20" t="s">
        <v>44</v>
      </c>
      <c r="AU57" s="20" t="s">
        <v>44</v>
      </c>
      <c r="AV57" s="147" t="s">
        <v>44</v>
      </c>
    </row>
    <row r="58" spans="1:144">
      <c r="A58" s="35" t="s">
        <v>57</v>
      </c>
      <c r="B58" s="273">
        <v>54</v>
      </c>
      <c r="C58" s="263" t="s">
        <v>44</v>
      </c>
      <c r="D58" s="255">
        <v>0</v>
      </c>
      <c r="E58" s="256">
        <v>1</v>
      </c>
      <c r="F58" s="20">
        <f t="shared" si="10"/>
        <v>50</v>
      </c>
      <c r="G58" s="18">
        <v>2668.3270360000001</v>
      </c>
      <c r="H58" s="263">
        <v>1</v>
      </c>
      <c r="I58" s="17" t="s">
        <v>44</v>
      </c>
      <c r="J58" s="20" t="s">
        <v>44</v>
      </c>
      <c r="K58" s="20" t="s">
        <v>44</v>
      </c>
      <c r="L58" s="20" t="s">
        <v>44</v>
      </c>
      <c r="M58" s="20" t="s">
        <v>44</v>
      </c>
      <c r="N58" s="17" t="s">
        <v>44</v>
      </c>
      <c r="O58" s="20" t="s">
        <v>44</v>
      </c>
      <c r="P58" s="20" t="s">
        <v>44</v>
      </c>
      <c r="Q58" s="20" t="s">
        <v>44</v>
      </c>
      <c r="R58" s="20" t="s">
        <v>44</v>
      </c>
      <c r="S58" s="20" t="s">
        <v>44</v>
      </c>
      <c r="T58" s="20" t="s">
        <v>44</v>
      </c>
      <c r="U58" s="20" t="s">
        <v>44</v>
      </c>
      <c r="V58" s="17" t="s">
        <v>44</v>
      </c>
      <c r="W58" s="20" t="s">
        <v>44</v>
      </c>
      <c r="X58" s="20" t="s">
        <v>44</v>
      </c>
      <c r="Y58" s="20" t="s">
        <v>44</v>
      </c>
      <c r="Z58" s="20" t="s">
        <v>44</v>
      </c>
      <c r="AA58" s="146" t="s">
        <v>44</v>
      </c>
      <c r="AB58" s="20" t="s">
        <v>44</v>
      </c>
      <c r="AC58" s="20" t="s">
        <v>44</v>
      </c>
      <c r="AD58" s="20" t="s">
        <v>44</v>
      </c>
      <c r="AE58" s="20" t="s">
        <v>44</v>
      </c>
      <c r="AF58" s="147" t="s">
        <v>44</v>
      </c>
      <c r="AG58" s="146" t="s">
        <v>44</v>
      </c>
      <c r="AH58" s="20" t="s">
        <v>44</v>
      </c>
      <c r="AI58" s="284" t="s">
        <v>44</v>
      </c>
      <c r="AJ58" s="146" t="s">
        <v>44</v>
      </c>
      <c r="AK58" s="20" t="s">
        <v>44</v>
      </c>
      <c r="AL58" s="20" t="s">
        <v>44</v>
      </c>
      <c r="AM58" s="20" t="s">
        <v>44</v>
      </c>
      <c r="AN58" s="20" t="s">
        <v>44</v>
      </c>
      <c r="AO58" s="20" t="s">
        <v>44</v>
      </c>
      <c r="AP58" s="20" t="s">
        <v>44</v>
      </c>
      <c r="AQ58" s="20" t="s">
        <v>44</v>
      </c>
      <c r="AR58" s="20" t="s">
        <v>44</v>
      </c>
      <c r="AS58" s="20" t="s">
        <v>44</v>
      </c>
      <c r="AT58" s="20" t="s">
        <v>44</v>
      </c>
      <c r="AU58" s="20" t="s">
        <v>44</v>
      </c>
      <c r="AV58" s="147" t="s">
        <v>44</v>
      </c>
    </row>
    <row r="59" spans="1:144">
      <c r="A59" s="35" t="s">
        <v>57</v>
      </c>
      <c r="B59" s="273">
        <v>55</v>
      </c>
      <c r="C59" s="263" t="s">
        <v>44</v>
      </c>
      <c r="D59" s="255">
        <v>0</v>
      </c>
      <c r="E59" s="256">
        <v>1</v>
      </c>
      <c r="F59" s="20">
        <f t="shared" si="10"/>
        <v>50</v>
      </c>
      <c r="G59" s="18">
        <v>2718.3270360000001</v>
      </c>
      <c r="H59" s="263" t="s">
        <v>42</v>
      </c>
      <c r="I59" s="17" t="s">
        <v>44</v>
      </c>
      <c r="J59" s="20" t="s">
        <v>44</v>
      </c>
      <c r="K59" s="20" t="s">
        <v>44</v>
      </c>
      <c r="L59" s="20" t="s">
        <v>44</v>
      </c>
      <c r="M59" s="20" t="s">
        <v>44</v>
      </c>
      <c r="N59" s="17" t="s">
        <v>44</v>
      </c>
      <c r="O59" s="20" t="s">
        <v>44</v>
      </c>
      <c r="P59" s="20" t="s">
        <v>44</v>
      </c>
      <c r="Q59" s="20" t="s">
        <v>44</v>
      </c>
      <c r="R59" s="20" t="s">
        <v>44</v>
      </c>
      <c r="S59" s="20" t="s">
        <v>44</v>
      </c>
      <c r="T59" s="20" t="s">
        <v>44</v>
      </c>
      <c r="U59" s="20" t="s">
        <v>44</v>
      </c>
      <c r="V59" s="17" t="s">
        <v>44</v>
      </c>
      <c r="W59" s="20" t="s">
        <v>44</v>
      </c>
      <c r="X59" s="20" t="s">
        <v>44</v>
      </c>
      <c r="Y59" s="20" t="s">
        <v>44</v>
      </c>
      <c r="Z59" s="20" t="s">
        <v>44</v>
      </c>
      <c r="AA59" s="146" t="s">
        <v>44</v>
      </c>
      <c r="AB59" s="20" t="s">
        <v>44</v>
      </c>
      <c r="AC59" s="20" t="s">
        <v>44</v>
      </c>
      <c r="AD59" s="20" t="s">
        <v>44</v>
      </c>
      <c r="AE59" s="20" t="s">
        <v>44</v>
      </c>
      <c r="AF59" s="147" t="s">
        <v>44</v>
      </c>
      <c r="AG59" s="146" t="s">
        <v>44</v>
      </c>
      <c r="AH59" s="20" t="s">
        <v>44</v>
      </c>
      <c r="AI59" s="284" t="s">
        <v>44</v>
      </c>
      <c r="AJ59" s="146" t="s">
        <v>44</v>
      </c>
      <c r="AK59" s="20" t="s">
        <v>44</v>
      </c>
      <c r="AL59" s="20" t="s">
        <v>44</v>
      </c>
      <c r="AM59" s="20" t="s">
        <v>44</v>
      </c>
      <c r="AN59" s="20" t="s">
        <v>44</v>
      </c>
      <c r="AO59" s="20" t="s">
        <v>44</v>
      </c>
      <c r="AP59" s="20" t="s">
        <v>44</v>
      </c>
      <c r="AQ59" s="20" t="s">
        <v>44</v>
      </c>
      <c r="AR59" s="20" t="s">
        <v>44</v>
      </c>
      <c r="AS59" s="20" t="s">
        <v>44</v>
      </c>
      <c r="AT59" s="20" t="s">
        <v>44</v>
      </c>
      <c r="AU59" s="20" t="s">
        <v>44</v>
      </c>
      <c r="AV59" s="147" t="s">
        <v>44</v>
      </c>
    </row>
    <row r="60" spans="1:144">
      <c r="A60" s="35" t="s">
        <v>57</v>
      </c>
      <c r="B60" s="273">
        <v>56</v>
      </c>
      <c r="C60" s="263" t="s">
        <v>44</v>
      </c>
      <c r="D60" s="255">
        <v>0</v>
      </c>
      <c r="E60" s="256">
        <v>1</v>
      </c>
      <c r="F60" s="20">
        <f t="shared" si="10"/>
        <v>50</v>
      </c>
      <c r="G60" s="18">
        <v>2768.3270360000001</v>
      </c>
      <c r="H60" s="263" t="s">
        <v>42</v>
      </c>
      <c r="I60" s="17" t="s">
        <v>44</v>
      </c>
      <c r="J60" s="20" t="s">
        <v>44</v>
      </c>
      <c r="K60" s="20" t="s">
        <v>44</v>
      </c>
      <c r="L60" s="20" t="s">
        <v>44</v>
      </c>
      <c r="M60" s="20" t="s">
        <v>44</v>
      </c>
      <c r="N60" s="17" t="s">
        <v>44</v>
      </c>
      <c r="O60" s="20" t="s">
        <v>44</v>
      </c>
      <c r="P60" s="20" t="s">
        <v>44</v>
      </c>
      <c r="Q60" s="20" t="s">
        <v>44</v>
      </c>
      <c r="R60" s="20" t="s">
        <v>44</v>
      </c>
      <c r="S60" s="20" t="s">
        <v>44</v>
      </c>
      <c r="T60" s="20" t="s">
        <v>44</v>
      </c>
      <c r="U60" s="20" t="s">
        <v>44</v>
      </c>
      <c r="V60" s="17" t="s">
        <v>44</v>
      </c>
      <c r="W60" s="20" t="s">
        <v>44</v>
      </c>
      <c r="X60" s="20" t="s">
        <v>44</v>
      </c>
      <c r="Y60" s="20" t="s">
        <v>44</v>
      </c>
      <c r="Z60" s="20" t="s">
        <v>44</v>
      </c>
      <c r="AA60" s="146" t="s">
        <v>44</v>
      </c>
      <c r="AB60" s="20" t="s">
        <v>44</v>
      </c>
      <c r="AC60" s="20" t="s">
        <v>44</v>
      </c>
      <c r="AD60" s="20" t="s">
        <v>44</v>
      </c>
      <c r="AE60" s="20" t="s">
        <v>44</v>
      </c>
      <c r="AF60" s="147" t="s">
        <v>44</v>
      </c>
      <c r="AG60" s="146" t="s">
        <v>44</v>
      </c>
      <c r="AH60" s="20" t="s">
        <v>44</v>
      </c>
      <c r="AI60" s="284" t="s">
        <v>44</v>
      </c>
      <c r="AJ60" s="146" t="s">
        <v>44</v>
      </c>
      <c r="AK60" s="20" t="s">
        <v>44</v>
      </c>
      <c r="AL60" s="20" t="s">
        <v>44</v>
      </c>
      <c r="AM60" s="20" t="s">
        <v>44</v>
      </c>
      <c r="AN60" s="20" t="s">
        <v>44</v>
      </c>
      <c r="AO60" s="20" t="s">
        <v>44</v>
      </c>
      <c r="AP60" s="20" t="s">
        <v>44</v>
      </c>
      <c r="AQ60" s="20" t="s">
        <v>44</v>
      </c>
      <c r="AR60" s="20" t="s">
        <v>44</v>
      </c>
      <c r="AS60" s="20" t="s">
        <v>44</v>
      </c>
      <c r="AT60" s="20" t="s">
        <v>44</v>
      </c>
      <c r="AU60" s="20" t="s">
        <v>44</v>
      </c>
      <c r="AV60" s="147" t="s">
        <v>44</v>
      </c>
    </row>
    <row r="61" spans="1:144">
      <c r="A61" s="35" t="s">
        <v>57</v>
      </c>
      <c r="B61" s="273">
        <v>57</v>
      </c>
      <c r="C61" s="263" t="s">
        <v>44</v>
      </c>
      <c r="D61" s="255">
        <v>0</v>
      </c>
      <c r="E61" s="256">
        <v>1</v>
      </c>
      <c r="F61" s="20">
        <f t="shared" si="10"/>
        <v>50</v>
      </c>
      <c r="G61" s="18">
        <v>2818.3270360000001</v>
      </c>
      <c r="H61" s="263" t="s">
        <v>42</v>
      </c>
      <c r="I61" s="17" t="s">
        <v>44</v>
      </c>
      <c r="J61" s="20" t="s">
        <v>44</v>
      </c>
      <c r="K61" s="20" t="s">
        <v>44</v>
      </c>
      <c r="L61" s="20" t="s">
        <v>44</v>
      </c>
      <c r="M61" s="20" t="s">
        <v>44</v>
      </c>
      <c r="N61" s="17" t="s">
        <v>44</v>
      </c>
      <c r="O61" s="20" t="s">
        <v>44</v>
      </c>
      <c r="P61" s="20" t="s">
        <v>44</v>
      </c>
      <c r="Q61" s="20" t="s">
        <v>44</v>
      </c>
      <c r="R61" s="20" t="s">
        <v>44</v>
      </c>
      <c r="S61" s="20" t="s">
        <v>44</v>
      </c>
      <c r="T61" s="20" t="s">
        <v>44</v>
      </c>
      <c r="U61" s="20" t="s">
        <v>44</v>
      </c>
      <c r="V61" s="17" t="s">
        <v>44</v>
      </c>
      <c r="W61" s="20" t="s">
        <v>44</v>
      </c>
      <c r="X61" s="20" t="s">
        <v>44</v>
      </c>
      <c r="Y61" s="20" t="s">
        <v>44</v>
      </c>
      <c r="Z61" s="20" t="s">
        <v>44</v>
      </c>
      <c r="AA61" s="146" t="s">
        <v>44</v>
      </c>
      <c r="AB61" s="20" t="s">
        <v>44</v>
      </c>
      <c r="AC61" s="20" t="s">
        <v>44</v>
      </c>
      <c r="AD61" s="20" t="s">
        <v>44</v>
      </c>
      <c r="AE61" s="20" t="s">
        <v>44</v>
      </c>
      <c r="AF61" s="147" t="s">
        <v>44</v>
      </c>
      <c r="AG61" s="146" t="s">
        <v>44</v>
      </c>
      <c r="AH61" s="20" t="s">
        <v>44</v>
      </c>
      <c r="AI61" s="284" t="s">
        <v>44</v>
      </c>
      <c r="AJ61" s="146" t="s">
        <v>44</v>
      </c>
      <c r="AK61" s="20" t="s">
        <v>44</v>
      </c>
      <c r="AL61" s="20" t="s">
        <v>44</v>
      </c>
      <c r="AM61" s="20" t="s">
        <v>44</v>
      </c>
      <c r="AN61" s="20" t="s">
        <v>44</v>
      </c>
      <c r="AO61" s="20" t="s">
        <v>44</v>
      </c>
      <c r="AP61" s="20" t="s">
        <v>44</v>
      </c>
      <c r="AQ61" s="20" t="s">
        <v>44</v>
      </c>
      <c r="AR61" s="20" t="s">
        <v>44</v>
      </c>
      <c r="AS61" s="20" t="s">
        <v>44</v>
      </c>
      <c r="AT61" s="20" t="s">
        <v>44</v>
      </c>
      <c r="AU61" s="20" t="s">
        <v>44</v>
      </c>
      <c r="AV61" s="147" t="s">
        <v>44</v>
      </c>
    </row>
    <row r="62" spans="1:144" s="4" customFormat="1" ht="16" thickBot="1">
      <c r="A62" s="35" t="s">
        <v>58</v>
      </c>
      <c r="B62" s="273"/>
      <c r="C62" s="263">
        <v>140</v>
      </c>
      <c r="D62" s="255" t="s">
        <v>42</v>
      </c>
      <c r="E62" s="256" t="s">
        <v>42</v>
      </c>
      <c r="F62" s="20" t="s">
        <v>42</v>
      </c>
      <c r="G62" s="18" t="s">
        <v>42</v>
      </c>
      <c r="H62" s="263" t="s">
        <v>42</v>
      </c>
      <c r="I62" s="20" t="s">
        <v>42</v>
      </c>
      <c r="J62" s="20" t="s">
        <v>42</v>
      </c>
      <c r="K62" s="20" t="s">
        <v>42</v>
      </c>
      <c r="L62" s="20" t="s">
        <v>42</v>
      </c>
      <c r="M62" s="20" t="s">
        <v>42</v>
      </c>
      <c r="N62" s="17">
        <v>5.5816833333333333</v>
      </c>
      <c r="O62" s="20">
        <v>-0.77698333333333736</v>
      </c>
      <c r="P62" s="20">
        <v>3.314025</v>
      </c>
      <c r="Q62" s="20">
        <v>0.32022500000000065</v>
      </c>
      <c r="R62" s="20">
        <f>N62-P62</f>
        <v>2.2676583333333333</v>
      </c>
      <c r="S62" s="20">
        <v>2.2166833333333331</v>
      </c>
      <c r="T62" s="20">
        <f>SQRT(O62^2+Q62^2)</f>
        <v>0.84038512058626103</v>
      </c>
      <c r="U62" s="25">
        <v>2.54</v>
      </c>
      <c r="V62" s="20">
        <v>0.54337999999999997</v>
      </c>
      <c r="W62" s="20">
        <v>7.5370000000000202E-3</v>
      </c>
      <c r="X62" s="20">
        <v>0.27435418963432312</v>
      </c>
      <c r="Y62" s="20">
        <v>0.43340000510215759</v>
      </c>
      <c r="Z62" s="20">
        <v>3.1599998474121094E-2</v>
      </c>
      <c r="AA62" s="146" t="s">
        <v>42</v>
      </c>
      <c r="AB62" s="20" t="s">
        <v>42</v>
      </c>
      <c r="AC62" s="20" t="s">
        <v>42</v>
      </c>
      <c r="AD62" s="20" t="s">
        <v>42</v>
      </c>
      <c r="AE62" s="20" t="s">
        <v>42</v>
      </c>
      <c r="AF62" s="147" t="s">
        <v>42</v>
      </c>
      <c r="AG62" s="285">
        <v>1.4467779999999999</v>
      </c>
      <c r="AH62" s="40">
        <v>9.1410000000000005E-2</v>
      </c>
      <c r="AI62" s="284">
        <f>AH62*2.303*100</f>
        <v>21.051722999999999</v>
      </c>
      <c r="AJ62" s="146">
        <v>2233.3719999999998</v>
      </c>
      <c r="AK62" s="20">
        <v>400.58300000000003</v>
      </c>
      <c r="AL62" s="20">
        <v>6.7480000000000002</v>
      </c>
      <c r="AM62" s="20">
        <v>13007.348</v>
      </c>
      <c r="AN62" s="20">
        <v>1625.5309999999999</v>
      </c>
      <c r="AO62" s="20">
        <v>2058.1480000000001</v>
      </c>
      <c r="AP62" s="20">
        <v>3.9180000000000001</v>
      </c>
      <c r="AQ62" s="20">
        <v>3.23</v>
      </c>
      <c r="AR62" s="20">
        <v>22.331</v>
      </c>
      <c r="AS62" s="20"/>
      <c r="AT62" s="20">
        <v>1.7450000000000001</v>
      </c>
      <c r="AU62" s="20">
        <v>16.027000000000001</v>
      </c>
      <c r="AV62" s="147">
        <v>70.084000000000003</v>
      </c>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row>
    <row r="63" spans="1:144" ht="16" thickBot="1">
      <c r="A63" s="36" t="s">
        <v>58</v>
      </c>
      <c r="B63" s="274"/>
      <c r="C63" s="263">
        <v>143</v>
      </c>
      <c r="D63" s="257" t="s">
        <v>42</v>
      </c>
      <c r="E63" s="258" t="s">
        <v>42</v>
      </c>
      <c r="F63" s="20" t="s">
        <v>42</v>
      </c>
      <c r="G63" s="18" t="s">
        <v>42</v>
      </c>
      <c r="H63" s="264" t="s">
        <v>42</v>
      </c>
      <c r="I63" s="17" t="s">
        <v>42</v>
      </c>
      <c r="J63" s="28" t="s">
        <v>42</v>
      </c>
      <c r="K63" s="28" t="s">
        <v>42</v>
      </c>
      <c r="L63" s="28" t="s">
        <v>42</v>
      </c>
      <c r="M63" s="28" t="s">
        <v>42</v>
      </c>
      <c r="N63" s="26">
        <v>6.798683333333333</v>
      </c>
      <c r="O63" s="28">
        <v>-0.77698333333333736</v>
      </c>
      <c r="P63" s="28">
        <v>3.8020250000000004</v>
      </c>
      <c r="Q63" s="28">
        <v>0.32022500000000065</v>
      </c>
      <c r="R63" s="28">
        <f>N63-P63</f>
        <v>2.9966583333333325</v>
      </c>
      <c r="S63" s="28">
        <v>2.9456833333333328</v>
      </c>
      <c r="T63" s="28">
        <f>SQRT(O63^2+Q63^2)</f>
        <v>0.84038512058626103</v>
      </c>
      <c r="U63" s="30"/>
      <c r="V63" s="42">
        <v>0.20358000000000001</v>
      </c>
      <c r="W63" s="42">
        <v>7.5370000000000202E-3</v>
      </c>
      <c r="X63" s="42">
        <v>-2.6671089231967926E-2</v>
      </c>
      <c r="Y63" s="42">
        <v>0.10809999704360962</v>
      </c>
      <c r="Z63" s="42">
        <v>5.1500000059604645E-2</v>
      </c>
      <c r="AA63" s="148" t="s">
        <v>42</v>
      </c>
      <c r="AB63" s="153" t="s">
        <v>42</v>
      </c>
      <c r="AC63" s="153" t="s">
        <v>42</v>
      </c>
      <c r="AD63" s="153" t="s">
        <v>42</v>
      </c>
      <c r="AE63" s="153" t="s">
        <v>42</v>
      </c>
      <c r="AF63" s="149" t="s">
        <v>42</v>
      </c>
      <c r="AG63" s="148"/>
      <c r="AH63" s="153"/>
      <c r="AI63" s="286"/>
      <c r="AJ63" s="148">
        <v>3012.5079999999998</v>
      </c>
      <c r="AK63" s="153">
        <v>476.48599999999999</v>
      </c>
      <c r="AL63" s="153">
        <v>3.9750000000000001</v>
      </c>
      <c r="AM63" s="153">
        <v>15000.441999999999</v>
      </c>
      <c r="AN63" s="153">
        <v>1301.0329999999999</v>
      </c>
      <c r="AO63" s="153">
        <v>3204.1030000000001</v>
      </c>
      <c r="AP63" s="153">
        <v>4.51</v>
      </c>
      <c r="AQ63" s="153">
        <v>3.2549999999999999</v>
      </c>
      <c r="AR63" s="153">
        <v>30.687000000000001</v>
      </c>
      <c r="AS63" s="153"/>
      <c r="AT63" s="153">
        <v>0</v>
      </c>
      <c r="AU63" s="153">
        <v>25.552</v>
      </c>
      <c r="AV63" s="149">
        <v>66.643000000000001</v>
      </c>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row>
    <row r="64" spans="1:144" ht="16" thickTop="1">
      <c r="C64" s="279"/>
      <c r="F64" s="41"/>
      <c r="G64" s="41"/>
      <c r="I64" s="41"/>
      <c r="AA64" s="20"/>
      <c r="AB64" s="20"/>
      <c r="AC64" s="20"/>
      <c r="AD64" s="20"/>
      <c r="AE64" s="20"/>
      <c r="AF64" s="32"/>
      <c r="AJ64"/>
      <c r="AK64"/>
      <c r="AL64"/>
      <c r="AM64"/>
      <c r="AN64"/>
      <c r="AO64"/>
      <c r="AP64"/>
      <c r="AQ64"/>
      <c r="AR64"/>
      <c r="AS64" s="20"/>
      <c r="AT64"/>
      <c r="AU64"/>
      <c r="AV64"/>
    </row>
    <row r="65" spans="3:45">
      <c r="C65" s="263"/>
      <c r="F65" s="20"/>
      <c r="G65" s="20"/>
      <c r="I65" s="20"/>
      <c r="AD65" s="20"/>
      <c r="AE65" s="20"/>
      <c r="AF65" s="20"/>
      <c r="AS65" s="56"/>
    </row>
    <row r="66" spans="3:45">
      <c r="C66" s="263"/>
      <c r="F66" s="20"/>
      <c r="G66" s="20"/>
      <c r="I66" s="20"/>
      <c r="AS66"/>
    </row>
    <row r="67" spans="3:45">
      <c r="F67" s="20"/>
      <c r="G67" s="20"/>
    </row>
  </sheetData>
  <sortState ref="A3:BA63">
    <sortCondition ref="G3"/>
  </sortState>
  <mergeCells count="10">
    <mergeCell ref="AD1:AF1"/>
    <mergeCell ref="AJ1:AV1"/>
    <mergeCell ref="B1:C1"/>
    <mergeCell ref="I1:M1"/>
    <mergeCell ref="V1:Z1"/>
    <mergeCell ref="AA1:AC1"/>
    <mergeCell ref="AG1:AI1"/>
    <mergeCell ref="N1:U1"/>
    <mergeCell ref="D1:E1"/>
    <mergeCell ref="F1:H1"/>
  </mergeCells>
  <pageMargins left="0.7" right="0.7" top="0.75" bottom="0.75" header="0.3" footer="0.3"/>
  <pageSetup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W68"/>
  <sheetViews>
    <sheetView tabSelected="1" topLeftCell="J1" zoomScale="75" zoomScaleNormal="86" zoomScalePageLayoutView="86" workbookViewId="0">
      <selection activeCell="J1" sqref="A1:XFD1048576"/>
    </sheetView>
  </sheetViews>
  <sheetFormatPr baseColWidth="10" defaultColWidth="8.83203125" defaultRowHeight="15"/>
  <cols>
    <col min="1" max="1" width="23.5" style="31" bestFit="1" customWidth="1"/>
    <col min="2" max="2" width="9.33203125" style="259" bestFit="1" customWidth="1"/>
    <col min="3" max="3" width="8.6640625" style="259" bestFit="1" customWidth="1"/>
    <col min="4" max="5" width="18.5" style="259" customWidth="1"/>
    <col min="6" max="6" width="12.1640625" style="31" customWidth="1"/>
    <col min="7" max="7" width="24.83203125" style="31" customWidth="1"/>
    <col min="8" max="8" width="24.83203125" style="259" customWidth="1"/>
    <col min="9" max="9" width="26.1640625" style="31" customWidth="1"/>
    <col min="10" max="10" width="8.5" style="31" customWidth="1"/>
    <col min="11" max="12" width="9.33203125" style="31" customWidth="1"/>
    <col min="13" max="13" width="8.6640625" style="31" customWidth="1"/>
    <col min="14" max="15" width="10.6640625" style="31" customWidth="1"/>
    <col min="16" max="18" width="10.33203125" style="31" customWidth="1"/>
    <col min="19" max="22" width="12.1640625" style="31" customWidth="1"/>
    <col min="23" max="24" width="10.1640625" style="31" customWidth="1"/>
    <col min="25" max="25" width="9.83203125" style="31" customWidth="1"/>
    <col min="26" max="26" width="9.33203125" style="31" customWidth="1"/>
    <col min="27" max="27" width="7.5" style="31" customWidth="1"/>
    <col min="28" max="28" width="10.83203125" style="31" customWidth="1"/>
    <col min="29" max="29" width="12.5" style="31" customWidth="1"/>
    <col min="30" max="30" width="13.5" style="31" customWidth="1"/>
    <col min="31" max="31" width="7.33203125" style="31" customWidth="1"/>
    <col min="32" max="32" width="6.33203125" style="31" customWidth="1"/>
    <col min="33" max="33" width="8.5" style="31" customWidth="1"/>
    <col min="34" max="36" width="14.83203125" style="31" customWidth="1"/>
    <col min="37" max="39" width="9.33203125" style="31" customWidth="1"/>
    <col min="40" max="40" width="9.5" style="31" customWidth="1"/>
    <col min="41" max="41" width="9.33203125" style="31" customWidth="1"/>
    <col min="42" max="42" width="9.5" style="31" customWidth="1"/>
    <col min="43" max="44" width="9.33203125" style="31" customWidth="1"/>
    <col min="45" max="49" width="9.33203125" style="31" bestFit="1" customWidth="1"/>
    <col min="50" max="16384" width="8.83203125" style="31"/>
  </cols>
  <sheetData>
    <row r="1" spans="1:49" s="82" customFormat="1" ht="27.75" customHeight="1" thickBot="1">
      <c r="A1" s="81" t="s">
        <v>45</v>
      </c>
      <c r="B1" s="369" t="s">
        <v>39</v>
      </c>
      <c r="C1" s="370"/>
      <c r="D1" s="353" t="s">
        <v>97</v>
      </c>
      <c r="E1" s="354"/>
      <c r="F1" s="358" t="s">
        <v>8</v>
      </c>
      <c r="G1" s="358"/>
      <c r="H1" s="359"/>
      <c r="I1" s="343" t="s">
        <v>0</v>
      </c>
      <c r="J1" s="344"/>
      <c r="K1" s="344"/>
      <c r="L1" s="344"/>
      <c r="M1" s="344"/>
      <c r="N1" s="355" t="s">
        <v>12</v>
      </c>
      <c r="O1" s="356"/>
      <c r="P1" s="356"/>
      <c r="Q1" s="356"/>
      <c r="R1" s="356"/>
      <c r="S1" s="356"/>
      <c r="T1" s="356"/>
      <c r="U1" s="356"/>
      <c r="V1" s="357"/>
      <c r="W1" s="348" t="s">
        <v>13</v>
      </c>
      <c r="X1" s="349"/>
      <c r="Y1" s="349"/>
      <c r="Z1" s="349"/>
      <c r="AA1" s="350"/>
      <c r="AB1" s="345" t="s">
        <v>34</v>
      </c>
      <c r="AC1" s="346"/>
      <c r="AD1" s="346"/>
      <c r="AE1" s="339" t="s">
        <v>33</v>
      </c>
      <c r="AF1" s="340"/>
      <c r="AG1" s="340"/>
      <c r="AH1" s="375" t="s">
        <v>65</v>
      </c>
      <c r="AI1" s="376"/>
      <c r="AJ1" s="376"/>
      <c r="AK1" s="381" t="s">
        <v>32</v>
      </c>
      <c r="AL1" s="382"/>
      <c r="AM1" s="382"/>
      <c r="AN1" s="382"/>
      <c r="AO1" s="382"/>
      <c r="AP1" s="382"/>
      <c r="AQ1" s="382"/>
      <c r="AR1" s="382"/>
      <c r="AS1" s="382"/>
      <c r="AT1" s="382"/>
      <c r="AU1" s="382"/>
      <c r="AV1" s="382"/>
      <c r="AW1" s="383"/>
    </row>
    <row r="2" spans="1:49" s="86" customFormat="1" ht="45" thickTop="1" thickBot="1">
      <c r="A2" s="63" t="s">
        <v>108</v>
      </c>
      <c r="B2" s="272" t="s">
        <v>1</v>
      </c>
      <c r="C2" s="272" t="s">
        <v>2</v>
      </c>
      <c r="D2" s="252" t="s">
        <v>96</v>
      </c>
      <c r="E2" s="252" t="s">
        <v>98</v>
      </c>
      <c r="F2" s="61" t="s">
        <v>40</v>
      </c>
      <c r="G2" s="61" t="s">
        <v>162</v>
      </c>
      <c r="H2" s="272" t="s">
        <v>238</v>
      </c>
      <c r="I2" s="64" t="s">
        <v>11</v>
      </c>
      <c r="J2" s="61" t="s">
        <v>3</v>
      </c>
      <c r="K2" s="61" t="s">
        <v>4</v>
      </c>
      <c r="L2" s="61" t="s">
        <v>5</v>
      </c>
      <c r="M2" s="61" t="s">
        <v>6</v>
      </c>
      <c r="N2" s="60" t="s">
        <v>18</v>
      </c>
      <c r="O2" s="60" t="s">
        <v>93</v>
      </c>
      <c r="P2" s="60" t="s">
        <v>16</v>
      </c>
      <c r="Q2" s="60" t="s">
        <v>80</v>
      </c>
      <c r="R2" s="60" t="s">
        <v>92</v>
      </c>
      <c r="S2" s="60" t="s">
        <v>17</v>
      </c>
      <c r="T2" s="60" t="s">
        <v>73</v>
      </c>
      <c r="U2" s="60" t="s">
        <v>94</v>
      </c>
      <c r="V2" s="60" t="s">
        <v>74</v>
      </c>
      <c r="W2" s="60" t="s">
        <v>7</v>
      </c>
      <c r="X2" s="60" t="s">
        <v>100</v>
      </c>
      <c r="Y2" s="60" t="s">
        <v>14</v>
      </c>
      <c r="Z2" s="85" t="s">
        <v>15</v>
      </c>
      <c r="AA2" s="61" t="s">
        <v>43</v>
      </c>
      <c r="AB2" s="61" t="s">
        <v>75</v>
      </c>
      <c r="AC2" s="61" t="s">
        <v>77</v>
      </c>
      <c r="AD2" s="61" t="s">
        <v>78</v>
      </c>
      <c r="AE2" s="61" t="s">
        <v>36</v>
      </c>
      <c r="AF2" s="61" t="s">
        <v>37</v>
      </c>
      <c r="AG2" s="61" t="s">
        <v>38</v>
      </c>
      <c r="AH2" s="47" t="s">
        <v>67</v>
      </c>
      <c r="AI2" s="47" t="s">
        <v>68</v>
      </c>
      <c r="AJ2" s="88" t="s">
        <v>85</v>
      </c>
      <c r="AK2" s="70" t="s">
        <v>19</v>
      </c>
      <c r="AL2" s="61" t="s">
        <v>20</v>
      </c>
      <c r="AM2" s="61" t="s">
        <v>21</v>
      </c>
      <c r="AN2" s="61" t="s">
        <v>22</v>
      </c>
      <c r="AO2" s="61" t="s">
        <v>23</v>
      </c>
      <c r="AP2" s="70" t="s">
        <v>24</v>
      </c>
      <c r="AQ2" s="61" t="s">
        <v>25</v>
      </c>
      <c r="AR2" s="61" t="s">
        <v>26</v>
      </c>
      <c r="AS2" s="61" t="s">
        <v>27</v>
      </c>
      <c r="AT2" s="61" t="s">
        <v>28</v>
      </c>
      <c r="AU2" s="61" t="s">
        <v>29</v>
      </c>
      <c r="AV2" s="70" t="s">
        <v>30</v>
      </c>
      <c r="AW2" s="61" t="s">
        <v>31</v>
      </c>
    </row>
    <row r="3" spans="1:49">
      <c r="A3" s="83" t="s">
        <v>61</v>
      </c>
      <c r="B3" s="273">
        <v>1</v>
      </c>
      <c r="C3" s="263">
        <v>149</v>
      </c>
      <c r="D3" s="253">
        <v>1</v>
      </c>
      <c r="E3" s="254">
        <v>0</v>
      </c>
      <c r="F3" s="20">
        <f>G3</f>
        <v>44.769100999999999</v>
      </c>
      <c r="G3" s="18">
        <v>44.769100999999999</v>
      </c>
      <c r="H3" s="263" t="s">
        <v>42</v>
      </c>
      <c r="I3" s="8">
        <v>0.40277777777777773</v>
      </c>
      <c r="J3" s="20">
        <v>13.2</v>
      </c>
      <c r="K3" s="20">
        <v>7.53</v>
      </c>
      <c r="L3" s="20">
        <v>104.7</v>
      </c>
      <c r="M3" s="20">
        <v>10.87</v>
      </c>
      <c r="N3" s="144">
        <v>23.059699999999999</v>
      </c>
      <c r="O3" s="150">
        <v>-0.14076666666666782</v>
      </c>
      <c r="P3" s="150">
        <v>20.639447500000003</v>
      </c>
      <c r="Q3" s="150">
        <v>20.639447500000003</v>
      </c>
      <c r="R3" s="151">
        <v>0.48499999999999943</v>
      </c>
      <c r="S3" s="150">
        <f t="shared" ref="S3:S17" si="0">N3-P3</f>
        <v>2.4202524999999966</v>
      </c>
      <c r="T3" s="150">
        <f>S3</f>
        <v>2.4202524999999966</v>
      </c>
      <c r="U3" s="150">
        <f>SQRT((O3^2)+(R3^2))</f>
        <v>0.50501510318449316</v>
      </c>
      <c r="V3" s="145">
        <v>3.03</v>
      </c>
      <c r="W3" s="22">
        <v>0.12421428571428571</v>
      </c>
      <c r="X3" s="104">
        <v>1.8272113888888868E-2</v>
      </c>
      <c r="Y3" s="22">
        <v>-2.8587909415364265E-2</v>
      </c>
      <c r="Z3" s="22">
        <v>-1.5999999595806003E-3</v>
      </c>
      <c r="AA3" s="23">
        <v>0.16189999878406525</v>
      </c>
      <c r="AB3" s="20">
        <v>1.5934999999999999</v>
      </c>
      <c r="AC3" s="20">
        <v>1.5934999999999999</v>
      </c>
      <c r="AD3" s="20">
        <v>2.2499999999999742E-3</v>
      </c>
      <c r="AE3" s="17">
        <v>-114.91743090937904</v>
      </c>
      <c r="AF3" s="20">
        <v>-14.741368177561796</v>
      </c>
      <c r="AG3" s="23">
        <f t="shared" ref="AG3:AG34" si="1">AE3-(8*AF3)</f>
        <v>3.0135145111153321</v>
      </c>
      <c r="AH3" s="49">
        <v>1.547795</v>
      </c>
      <c r="AI3" s="49">
        <v>0.12950999999999999</v>
      </c>
      <c r="AJ3" s="49">
        <f t="shared" ref="AJ3:AJ34" si="2">AI3*2.303*100</f>
        <v>29.826152999999994</v>
      </c>
      <c r="AK3" s="17">
        <v>8429.8025196022008</v>
      </c>
      <c r="AL3" s="20">
        <v>5999.0559476397812</v>
      </c>
      <c r="AM3" s="20">
        <v>0.64924626846017131</v>
      </c>
      <c r="AN3" s="20">
        <v>22248.264951298472</v>
      </c>
      <c r="AO3" s="20">
        <v>3061.0274723985831</v>
      </c>
      <c r="AP3" s="20">
        <v>13456.634263604645</v>
      </c>
      <c r="AQ3" s="20">
        <v>6.8678765480648751</v>
      </c>
      <c r="AR3" s="20">
        <v>6.3110870079514223</v>
      </c>
      <c r="AS3" s="20">
        <v>92.171136585104364</v>
      </c>
      <c r="AT3" s="20">
        <v>7.3986324392009557</v>
      </c>
      <c r="AU3" s="20">
        <v>3.2008995038450241</v>
      </c>
      <c r="AV3" s="20">
        <v>140.42081549044337</v>
      </c>
      <c r="AW3" s="18">
        <v>90.062288488858314</v>
      </c>
    </row>
    <row r="4" spans="1:49">
      <c r="A4" s="83" t="s">
        <v>62</v>
      </c>
      <c r="B4" s="273">
        <v>2</v>
      </c>
      <c r="C4" s="263">
        <v>144</v>
      </c>
      <c r="D4" s="255">
        <v>1</v>
      </c>
      <c r="E4" s="256">
        <v>0</v>
      </c>
      <c r="F4" s="20">
        <f t="shared" ref="F4:F35" si="3">G4-G3</f>
        <v>49.238721000000005</v>
      </c>
      <c r="G4" s="18">
        <v>94.007822000000004</v>
      </c>
      <c r="H4" s="263">
        <v>1</v>
      </c>
      <c r="I4" s="8">
        <v>0.41319444444444442</v>
      </c>
      <c r="J4" s="20">
        <v>12.9</v>
      </c>
      <c r="K4" s="20">
        <v>7.41</v>
      </c>
      <c r="L4" s="20">
        <v>104</v>
      </c>
      <c r="M4" s="20">
        <v>10.85</v>
      </c>
      <c r="N4" s="146">
        <v>23.1097</v>
      </c>
      <c r="O4" s="20">
        <v>-0.14076666666666782</v>
      </c>
      <c r="P4" s="20">
        <v>20.379447500000001</v>
      </c>
      <c r="Q4" s="20">
        <v>20.379447500000001</v>
      </c>
      <c r="R4" s="100">
        <v>0.48499999999999943</v>
      </c>
      <c r="S4" s="20">
        <f t="shared" si="0"/>
        <v>2.7302524999999989</v>
      </c>
      <c r="T4" s="20">
        <f>S4</f>
        <v>2.7302524999999989</v>
      </c>
      <c r="U4" s="20">
        <f>SQRT((O4^2)+(R4^2))</f>
        <v>0.50501510318449316</v>
      </c>
      <c r="V4" s="147">
        <v>2.89</v>
      </c>
      <c r="W4" s="20">
        <v>0.12561428571428573</v>
      </c>
      <c r="X4" s="24">
        <v>1.8272113888888868E-2</v>
      </c>
      <c r="Y4" s="20">
        <v>3.5261949524283409E-3</v>
      </c>
      <c r="Z4" s="20">
        <v>-2.4999999441206455E-3</v>
      </c>
      <c r="AA4" s="18">
        <v>0.13369999825954437</v>
      </c>
      <c r="AB4" s="20">
        <v>1.5807</v>
      </c>
      <c r="AC4" s="20">
        <v>1.5807</v>
      </c>
      <c r="AD4" s="20">
        <v>6.8999999999999895E-3</v>
      </c>
      <c r="AE4" s="17">
        <v>-115.50027562048702</v>
      </c>
      <c r="AF4" s="20">
        <v>-14.773729708294132</v>
      </c>
      <c r="AG4" s="18">
        <f t="shared" si="1"/>
        <v>2.6895620458660403</v>
      </c>
      <c r="AH4" s="49">
        <v>1.707403</v>
      </c>
      <c r="AI4" s="49">
        <v>0.13053000000000001</v>
      </c>
      <c r="AJ4" s="49">
        <f t="shared" si="2"/>
        <v>30.061059</v>
      </c>
      <c r="AK4" s="17">
        <v>8446.0183777071343</v>
      </c>
      <c r="AL4" s="20">
        <v>6079.6391233392642</v>
      </c>
      <c r="AM4" s="20">
        <v>0.70631774066319164</v>
      </c>
      <c r="AN4" s="20">
        <v>23884.25868503928</v>
      </c>
      <c r="AO4" s="20">
        <v>3097.1091061237712</v>
      </c>
      <c r="AP4" s="20">
        <v>14056.926995177075</v>
      </c>
      <c r="AQ4" s="20">
        <v>7.2308644888373248</v>
      </c>
      <c r="AR4" s="20">
        <v>5.7252944814053937</v>
      </c>
      <c r="AS4" s="20">
        <v>91.531038292451882</v>
      </c>
      <c r="AT4" s="20">
        <v>7.281158737585562</v>
      </c>
      <c r="AU4" s="20">
        <v>2.3679319918061212</v>
      </c>
      <c r="AV4" s="20">
        <v>143.16370501686922</v>
      </c>
      <c r="AW4" s="18">
        <v>102.86009369839762</v>
      </c>
    </row>
    <row r="5" spans="1:49">
      <c r="A5" s="83"/>
      <c r="B5" s="273">
        <v>3</v>
      </c>
      <c r="C5" s="263">
        <v>142</v>
      </c>
      <c r="D5" s="255">
        <v>1</v>
      </c>
      <c r="E5" s="256">
        <v>0</v>
      </c>
      <c r="F5" s="20">
        <f t="shared" si="3"/>
        <v>70.991213999999985</v>
      </c>
      <c r="G5" s="18">
        <v>164.99903599999999</v>
      </c>
      <c r="H5" s="263" t="s">
        <v>42</v>
      </c>
      <c r="I5" s="8">
        <v>0.41805555555555557</v>
      </c>
      <c r="J5" s="20">
        <v>12.8</v>
      </c>
      <c r="K5" s="20">
        <v>7.43</v>
      </c>
      <c r="L5" s="20">
        <v>108</v>
      </c>
      <c r="M5" s="20">
        <v>11.34</v>
      </c>
      <c r="N5" s="146">
        <v>22.499700000000001</v>
      </c>
      <c r="O5" s="20">
        <v>-0.14076666666666782</v>
      </c>
      <c r="P5" s="20">
        <v>19.109447500000002</v>
      </c>
      <c r="Q5" s="20">
        <v>19.109447500000002</v>
      </c>
      <c r="R5" s="100">
        <v>0.48499999999999943</v>
      </c>
      <c r="S5" s="20">
        <f t="shared" si="0"/>
        <v>3.390252499999999</v>
      </c>
      <c r="T5" s="20">
        <f>S5</f>
        <v>3.390252499999999</v>
      </c>
      <c r="U5" s="20">
        <f>SQRT((O5^2)+(R5^2))</f>
        <v>0.50501510318449316</v>
      </c>
      <c r="V5" s="147">
        <v>3.13</v>
      </c>
      <c r="W5" s="20">
        <v>0.15101428571428574</v>
      </c>
      <c r="X5" s="24">
        <v>1.8272113888888868E-2</v>
      </c>
      <c r="Y5" s="20">
        <v>4.6564559452235699E-3</v>
      </c>
      <c r="Z5" s="20">
        <v>-5.0000002374872565E-4</v>
      </c>
      <c r="AA5" s="18">
        <v>0.13369999825954437</v>
      </c>
      <c r="AB5" s="20">
        <v>1.6007</v>
      </c>
      <c r="AC5" s="20">
        <v>1.6007</v>
      </c>
      <c r="AD5" s="20">
        <v>6.8999999999999895E-3</v>
      </c>
      <c r="AE5" s="17">
        <v>-112.82582725865579</v>
      </c>
      <c r="AF5" s="20">
        <v>-14.760774461076126</v>
      </c>
      <c r="AG5" s="18">
        <f t="shared" si="1"/>
        <v>5.2603684299532176</v>
      </c>
      <c r="AH5" s="49">
        <v>1.7002139999999999</v>
      </c>
      <c r="AI5" s="49">
        <v>0.13482</v>
      </c>
      <c r="AJ5" s="49">
        <f t="shared" si="2"/>
        <v>31.049045999999997</v>
      </c>
      <c r="AK5" s="17">
        <v>8388.0796312703587</v>
      </c>
      <c r="AL5" s="20">
        <v>5903.5813506353879</v>
      </c>
      <c r="AM5" s="20">
        <v>0.15489697736852653</v>
      </c>
      <c r="AN5" s="20">
        <v>23671.29802311934</v>
      </c>
      <c r="AO5" s="20">
        <v>3106.3294785397325</v>
      </c>
      <c r="AP5" s="20">
        <v>13108.519878562387</v>
      </c>
      <c r="AQ5" s="20">
        <v>7.0975455386810404</v>
      </c>
      <c r="AR5" s="20">
        <v>3.3430683995348893</v>
      </c>
      <c r="AS5" s="20">
        <v>84.537824700383126</v>
      </c>
      <c r="AT5" s="20">
        <v>5.4275396229885384</v>
      </c>
      <c r="AU5" s="20">
        <v>2.1464062259858023</v>
      </c>
      <c r="AV5" s="20">
        <v>135.95977926320904</v>
      </c>
      <c r="AW5" s="18">
        <v>92.532851784623659</v>
      </c>
    </row>
    <row r="6" spans="1:49">
      <c r="A6" s="83"/>
      <c r="B6" s="273">
        <v>4</v>
      </c>
      <c r="C6" s="263">
        <v>124</v>
      </c>
      <c r="D6" s="255">
        <v>1</v>
      </c>
      <c r="E6" s="256">
        <v>0</v>
      </c>
      <c r="F6" s="20">
        <f t="shared" si="3"/>
        <v>45.144868000000002</v>
      </c>
      <c r="G6" s="18">
        <v>210.14390399999999</v>
      </c>
      <c r="H6" s="263">
        <v>1</v>
      </c>
      <c r="I6" s="8">
        <v>0.4236111111111111</v>
      </c>
      <c r="J6" s="20">
        <v>13.2</v>
      </c>
      <c r="K6" s="20">
        <v>7.25</v>
      </c>
      <c r="L6" s="20">
        <v>108.2</v>
      </c>
      <c r="M6" s="20">
        <v>11.28</v>
      </c>
      <c r="N6" s="146">
        <v>23.443605999999999</v>
      </c>
      <c r="O6" s="20">
        <v>1.4531393333333327</v>
      </c>
      <c r="P6" s="20">
        <v>20.18</v>
      </c>
      <c r="Q6" s="20">
        <v>20.18</v>
      </c>
      <c r="R6" s="100">
        <v>5.0000000000000711E-2</v>
      </c>
      <c r="S6" s="20">
        <f t="shared" si="0"/>
        <v>3.2636059999999993</v>
      </c>
      <c r="T6" s="20">
        <f>S6</f>
        <v>3.2636059999999993</v>
      </c>
      <c r="U6" s="20">
        <f>SQRT((O6^2)+(R6^2))</f>
        <v>1.4539992854470192</v>
      </c>
      <c r="V6" s="147">
        <v>2.99</v>
      </c>
      <c r="W6" s="20">
        <v>0.12221428571428572</v>
      </c>
      <c r="X6" s="24">
        <v>1.8272113888888868E-2</v>
      </c>
      <c r="Y6" s="20">
        <v>2.3748720996081829E-3</v>
      </c>
      <c r="Z6" s="20">
        <v>9.8999999463558197E-3</v>
      </c>
      <c r="AA6" s="18">
        <v>0.23450000584125519</v>
      </c>
      <c r="AB6" s="20">
        <v>1.6485000000000001</v>
      </c>
      <c r="AC6" s="20">
        <v>1.6485000000000001</v>
      </c>
      <c r="AD6" s="20">
        <v>6.8999999999999895E-3</v>
      </c>
      <c r="AE6" s="17">
        <v>-114.53362244584179</v>
      </c>
      <c r="AF6" s="20">
        <v>-14.546645657451895</v>
      </c>
      <c r="AG6" s="18">
        <f t="shared" si="1"/>
        <v>1.8395428137733774</v>
      </c>
      <c r="AH6" s="49">
        <v>1.6836789999999999</v>
      </c>
      <c r="AI6" s="49">
        <v>0.12542</v>
      </c>
      <c r="AJ6" s="49">
        <f t="shared" si="2"/>
        <v>28.884226000000002</v>
      </c>
      <c r="AK6" s="17">
        <v>7706.1698375912583</v>
      </c>
      <c r="AL6" s="20">
        <v>5305.9507203342846</v>
      </c>
      <c r="AM6" s="20">
        <v>0.94221826911458462</v>
      </c>
      <c r="AN6" s="20">
        <v>22541.244280514977</v>
      </c>
      <c r="AO6" s="20">
        <v>2958.0999524300564</v>
      </c>
      <c r="AP6" s="20">
        <v>13452.317018650509</v>
      </c>
      <c r="AQ6" s="20">
        <v>6.5701220518153045</v>
      </c>
      <c r="AR6" s="20">
        <v>4.5917523174017729</v>
      </c>
      <c r="AS6" s="20">
        <v>90.568466158145938</v>
      </c>
      <c r="AT6" s="20">
        <v>7.8600620943071</v>
      </c>
      <c r="AU6" s="20">
        <v>4.4115441298045379</v>
      </c>
      <c r="AV6" s="20">
        <v>133.75026226060447</v>
      </c>
      <c r="AW6" s="18">
        <v>99.539750859892564</v>
      </c>
    </row>
    <row r="7" spans="1:49">
      <c r="A7" s="83"/>
      <c r="B7" s="273">
        <v>5</v>
      </c>
      <c r="C7" s="263">
        <v>79</v>
      </c>
      <c r="D7" s="255">
        <v>1</v>
      </c>
      <c r="E7" s="256">
        <v>0</v>
      </c>
      <c r="F7" s="20">
        <f t="shared" si="3"/>
        <v>43.968573000000021</v>
      </c>
      <c r="G7" s="18">
        <v>254.11247700000001</v>
      </c>
      <c r="H7" s="263" t="s">
        <v>42</v>
      </c>
      <c r="I7" s="8">
        <v>0.4284722222222222</v>
      </c>
      <c r="J7" s="20">
        <v>12.9</v>
      </c>
      <c r="K7" s="20">
        <v>7.54</v>
      </c>
      <c r="L7" s="20">
        <v>107.2</v>
      </c>
      <c r="M7" s="20">
        <v>11.23</v>
      </c>
      <c r="N7" s="146">
        <v>22.793606</v>
      </c>
      <c r="O7" s="20">
        <v>1.4531393333333327</v>
      </c>
      <c r="P7" s="20">
        <v>18.401450000000001</v>
      </c>
      <c r="Q7" s="20">
        <v>18.401450000000001</v>
      </c>
      <c r="R7" s="92">
        <v>8.7550000000000239E-2</v>
      </c>
      <c r="S7" s="20">
        <f t="shared" si="0"/>
        <v>4.3921559999999999</v>
      </c>
      <c r="T7" s="20">
        <f>S7</f>
        <v>4.3921559999999999</v>
      </c>
      <c r="U7" s="20">
        <f>SQRT((O7^2)+(R7^2))</f>
        <v>1.455774338481223</v>
      </c>
      <c r="V7" s="147">
        <v>2.83</v>
      </c>
      <c r="W7" s="20">
        <v>0.13551428571428573</v>
      </c>
      <c r="X7" s="24">
        <v>1.8272113888888868E-2</v>
      </c>
      <c r="Y7" s="20">
        <v>2.3643500171601772E-3</v>
      </c>
      <c r="Z7" s="20">
        <v>3.9426838047802448E-3</v>
      </c>
      <c r="AA7" s="18">
        <v>0.12680000066757202</v>
      </c>
      <c r="AB7" s="20">
        <v>1.6871</v>
      </c>
      <c r="AC7" s="20">
        <v>1.6871</v>
      </c>
      <c r="AD7" s="20">
        <v>1.235E-2</v>
      </c>
      <c r="AE7" s="17">
        <v>-114.07591668073616</v>
      </c>
      <c r="AF7" s="20">
        <v>-14.468265394886831</v>
      </c>
      <c r="AG7" s="18">
        <f t="shared" si="1"/>
        <v>1.6702064783584945</v>
      </c>
      <c r="AH7" s="49">
        <v>1.549939</v>
      </c>
      <c r="AI7" s="49">
        <v>0.12073</v>
      </c>
      <c r="AJ7" s="49">
        <f t="shared" si="2"/>
        <v>27.804119</v>
      </c>
      <c r="AK7" s="17">
        <v>8749.8010626496052</v>
      </c>
      <c r="AL7" s="20">
        <v>5688.7709964954338</v>
      </c>
      <c r="AM7" s="20">
        <v>5.7978794642737599</v>
      </c>
      <c r="AN7" s="20">
        <v>23623.248412492689</v>
      </c>
      <c r="AO7" s="20">
        <v>3174.0426157968705</v>
      </c>
      <c r="AP7" s="20">
        <v>13624.316304024891</v>
      </c>
      <c r="AQ7" s="20">
        <v>7.7672947972608384</v>
      </c>
      <c r="AR7" s="20">
        <v>6.9112920142794483</v>
      </c>
      <c r="AS7" s="20">
        <v>133.12501823069044</v>
      </c>
      <c r="AT7" s="20">
        <v>71.879951383730216</v>
      </c>
      <c r="AU7" s="20">
        <v>6.7253113061183436</v>
      </c>
      <c r="AV7" s="20">
        <v>135.26824232641636</v>
      </c>
      <c r="AW7" s="18">
        <v>115.38635035829898</v>
      </c>
    </row>
    <row r="8" spans="1:49">
      <c r="A8" s="83"/>
      <c r="B8" s="273">
        <v>6</v>
      </c>
      <c r="C8" s="263">
        <v>141</v>
      </c>
      <c r="D8" s="255">
        <v>1</v>
      </c>
      <c r="E8" s="256">
        <v>0</v>
      </c>
      <c r="F8" s="20">
        <f t="shared" si="3"/>
        <v>39.045081999999979</v>
      </c>
      <c r="G8" s="18">
        <v>293.15755899999999</v>
      </c>
      <c r="H8" s="263">
        <v>1</v>
      </c>
      <c r="I8" s="8">
        <v>0.43333333333333335</v>
      </c>
      <c r="J8" s="20">
        <v>12.3</v>
      </c>
      <c r="K8" s="20">
        <v>7.23</v>
      </c>
      <c r="L8" s="20">
        <v>105.2</v>
      </c>
      <c r="M8" s="20">
        <v>11.14</v>
      </c>
      <c r="N8" s="146">
        <v>16.919699999999999</v>
      </c>
      <c r="O8" s="20">
        <v>-0.14076666666666782</v>
      </c>
      <c r="P8" s="20">
        <v>19.079447500000001</v>
      </c>
      <c r="Q8" s="20">
        <v>19.079447500000001</v>
      </c>
      <c r="R8" s="100">
        <v>0.48499999999999943</v>
      </c>
      <c r="S8" s="20">
        <f t="shared" si="0"/>
        <v>-2.1597475000000017</v>
      </c>
      <c r="T8" s="20">
        <v>3.97</v>
      </c>
      <c r="U8" s="20" t="s">
        <v>42</v>
      </c>
      <c r="V8" s="147">
        <v>3.97</v>
      </c>
      <c r="W8" s="20">
        <v>0.13311428571428574</v>
      </c>
      <c r="X8" s="24">
        <v>1.8272113888888868E-2</v>
      </c>
      <c r="Y8" s="20">
        <v>5.0298571586608887E-2</v>
      </c>
      <c r="Z8" s="20">
        <v>1.6699999570846558E-2</v>
      </c>
      <c r="AA8" s="18">
        <v>0.1363999992609024</v>
      </c>
      <c r="AB8" s="20">
        <v>1.6672</v>
      </c>
      <c r="AC8" s="20">
        <v>1.6672</v>
      </c>
      <c r="AD8" s="20">
        <v>6.8999999999999895E-3</v>
      </c>
      <c r="AE8" s="17">
        <v>-114.77513597000555</v>
      </c>
      <c r="AF8" s="20">
        <v>-14.619728057145892</v>
      </c>
      <c r="AG8" s="18">
        <f t="shared" si="1"/>
        <v>2.1826884871615846</v>
      </c>
      <c r="AH8" s="49">
        <v>1.6198710000000001</v>
      </c>
      <c r="AI8" s="49">
        <v>0.15662999999999999</v>
      </c>
      <c r="AJ8" s="49">
        <f t="shared" si="2"/>
        <v>36.071888999999999</v>
      </c>
      <c r="AK8" s="17">
        <v>5784.8344340292369</v>
      </c>
      <c r="AL8" s="20">
        <v>4089.2514085992684</v>
      </c>
      <c r="AM8" s="20">
        <v>0</v>
      </c>
      <c r="AN8" s="20">
        <v>19593.189443847008</v>
      </c>
      <c r="AO8" s="20">
        <v>2221.4764839518948</v>
      </c>
      <c r="AP8" s="20">
        <v>9956.0681533365023</v>
      </c>
      <c r="AQ8" s="20">
        <v>5.8615388711986425</v>
      </c>
      <c r="AR8" s="20">
        <v>5.8649308017557331</v>
      </c>
      <c r="AS8" s="20">
        <v>58.438989931045867</v>
      </c>
      <c r="AT8" s="20">
        <v>6.4085743068933851</v>
      </c>
      <c r="AU8" s="20">
        <v>4.4457462112100252</v>
      </c>
      <c r="AV8" s="20">
        <v>101.59773459912627</v>
      </c>
      <c r="AW8" s="18">
        <v>81.238314902742474</v>
      </c>
    </row>
    <row r="9" spans="1:49">
      <c r="A9" s="83"/>
      <c r="B9" s="273">
        <v>7</v>
      </c>
      <c r="C9" s="263">
        <v>145</v>
      </c>
      <c r="D9" s="255">
        <v>1</v>
      </c>
      <c r="E9" s="256">
        <v>0</v>
      </c>
      <c r="F9" s="20">
        <f t="shared" si="3"/>
        <v>54.691495000000032</v>
      </c>
      <c r="G9" s="18">
        <v>347.84905400000002</v>
      </c>
      <c r="H9" s="263" t="s">
        <v>42</v>
      </c>
      <c r="I9" s="8">
        <v>0.44305555555555554</v>
      </c>
      <c r="J9" s="20">
        <v>12.3</v>
      </c>
      <c r="K9" s="20">
        <v>7.17</v>
      </c>
      <c r="L9" s="20">
        <v>102.7</v>
      </c>
      <c r="M9" s="20">
        <v>10.91</v>
      </c>
      <c r="N9" s="146">
        <v>21.239699999999999</v>
      </c>
      <c r="O9" s="20">
        <v>-0.14076666666666782</v>
      </c>
      <c r="P9" s="20">
        <v>19.4194475</v>
      </c>
      <c r="Q9" s="20">
        <v>19.4194475</v>
      </c>
      <c r="R9" s="100">
        <v>0.48499999999999943</v>
      </c>
      <c r="S9" s="20">
        <f t="shared" si="0"/>
        <v>1.8202524999999987</v>
      </c>
      <c r="T9" s="20">
        <f t="shared" ref="T9:T17" si="4">S9</f>
        <v>1.8202524999999987</v>
      </c>
      <c r="U9" s="20">
        <f t="shared" ref="U9:U17" si="5">SQRT((O9^2)+(R9^2))</f>
        <v>0.50501510318449316</v>
      </c>
      <c r="V9" s="147">
        <v>2.92</v>
      </c>
      <c r="W9" s="20">
        <v>0.14031428571428572</v>
      </c>
      <c r="X9" s="24">
        <v>1.8272113888888868E-2</v>
      </c>
      <c r="Y9" s="20">
        <v>2.1263900271151215E-4</v>
      </c>
      <c r="Z9" s="20">
        <v>2.2299999371170998E-2</v>
      </c>
      <c r="AA9" s="18">
        <v>0.1234000027179718</v>
      </c>
      <c r="AB9" s="20">
        <v>1.6677</v>
      </c>
      <c r="AC9" s="20">
        <v>1.6677</v>
      </c>
      <c r="AD9" s="20">
        <v>6.8999999999999895E-3</v>
      </c>
      <c r="AE9" s="17">
        <v>-115.63747545787051</v>
      </c>
      <c r="AF9" s="20">
        <v>-14.842952651882319</v>
      </c>
      <c r="AG9" s="18">
        <f t="shared" si="1"/>
        <v>3.1061457571880453</v>
      </c>
      <c r="AH9" s="49">
        <v>1.60036</v>
      </c>
      <c r="AI9" s="49">
        <v>0.12717000000000001</v>
      </c>
      <c r="AJ9" s="49">
        <f t="shared" si="2"/>
        <v>29.287251000000005</v>
      </c>
      <c r="AK9" s="17">
        <v>8484.3617341337085</v>
      </c>
      <c r="AL9" s="20">
        <v>5524.6813645528528</v>
      </c>
      <c r="AM9" s="20">
        <v>4.7784558122661389</v>
      </c>
      <c r="AN9" s="20">
        <v>22376.608524030191</v>
      </c>
      <c r="AO9" s="20">
        <v>3250.5976510617975</v>
      </c>
      <c r="AP9" s="20">
        <v>13297.387725585348</v>
      </c>
      <c r="AQ9" s="20">
        <v>11.011941218448557</v>
      </c>
      <c r="AR9" s="20">
        <v>13.622341116865847</v>
      </c>
      <c r="AS9" s="20">
        <v>98.979901795817369</v>
      </c>
      <c r="AT9" s="20">
        <v>11.471648411080967</v>
      </c>
      <c r="AU9" s="20">
        <v>13.508202753049812</v>
      </c>
      <c r="AV9" s="20">
        <v>138.83526791915466</v>
      </c>
      <c r="AW9" s="18">
        <v>111.0783312944003</v>
      </c>
    </row>
    <row r="10" spans="1:49">
      <c r="A10" s="83"/>
      <c r="B10" s="273">
        <v>8</v>
      </c>
      <c r="C10" s="263">
        <v>146</v>
      </c>
      <c r="D10" s="255">
        <v>1</v>
      </c>
      <c r="E10" s="256">
        <v>0</v>
      </c>
      <c r="F10" s="20">
        <f t="shared" si="3"/>
        <v>54.849001999999984</v>
      </c>
      <c r="G10" s="18">
        <v>402.69805600000001</v>
      </c>
      <c r="H10" s="263">
        <v>1</v>
      </c>
      <c r="I10" s="8">
        <v>0.44722222222222219</v>
      </c>
      <c r="J10" s="20">
        <v>12.2</v>
      </c>
      <c r="K10" s="20">
        <v>7.69</v>
      </c>
      <c r="L10" s="20">
        <v>105.4</v>
      </c>
      <c r="M10" s="20">
        <v>11.21</v>
      </c>
      <c r="N10" s="146">
        <v>20.9297</v>
      </c>
      <c r="O10" s="20">
        <v>-0.14076666666666782</v>
      </c>
      <c r="P10" s="20">
        <v>18.6894475</v>
      </c>
      <c r="Q10" s="20">
        <v>18.6894475</v>
      </c>
      <c r="R10" s="100">
        <v>0.48499999999999943</v>
      </c>
      <c r="S10" s="20">
        <f t="shared" si="0"/>
        <v>2.2402525000000004</v>
      </c>
      <c r="T10" s="20">
        <f t="shared" si="4"/>
        <v>2.2402525000000004</v>
      </c>
      <c r="U10" s="20">
        <f t="shared" si="5"/>
        <v>0.50501510318449316</v>
      </c>
      <c r="V10" s="147">
        <v>2.69</v>
      </c>
      <c r="W10" s="20">
        <v>0.12461428571428572</v>
      </c>
      <c r="X10" s="24">
        <v>1.8272113888888868E-2</v>
      </c>
      <c r="Y10" s="20">
        <v>-6.9928428274579346E-5</v>
      </c>
      <c r="Z10" s="20">
        <v>1.7000000225380063E-3</v>
      </c>
      <c r="AA10" s="18">
        <v>0.12569999694824219</v>
      </c>
      <c r="AB10" s="20">
        <v>1.6282000000000001</v>
      </c>
      <c r="AC10" s="20">
        <v>1.6282000000000001</v>
      </c>
      <c r="AD10" s="20">
        <v>6.8999999999999895E-3</v>
      </c>
      <c r="AE10" s="17">
        <v>-118.28334617458863</v>
      </c>
      <c r="AF10" s="20">
        <v>-15.343498612212093</v>
      </c>
      <c r="AG10" s="18">
        <f t="shared" si="1"/>
        <v>4.4646427231081134</v>
      </c>
      <c r="AH10" s="49">
        <v>1.588535</v>
      </c>
      <c r="AI10" s="49">
        <v>0.12647</v>
      </c>
      <c r="AJ10" s="49">
        <f t="shared" si="2"/>
        <v>29.126040999999997</v>
      </c>
      <c r="AK10" s="17">
        <v>8090.1220550317848</v>
      </c>
      <c r="AL10" s="20">
        <v>5029.4670862467392</v>
      </c>
      <c r="AM10" s="20">
        <v>1.5487353619026298</v>
      </c>
      <c r="AN10" s="20">
        <v>22252.42736583552</v>
      </c>
      <c r="AO10" s="20">
        <v>2986.6175429108621</v>
      </c>
      <c r="AP10" s="20">
        <v>12885.258224888728</v>
      </c>
      <c r="AQ10" s="20">
        <v>7.3958278312309993</v>
      </c>
      <c r="AR10" s="20">
        <v>6.7635115446184031</v>
      </c>
      <c r="AS10" s="20">
        <v>104.34018560840812</v>
      </c>
      <c r="AT10" s="20">
        <v>8.9452813177843797</v>
      </c>
      <c r="AU10" s="20">
        <v>5.4517365192847542</v>
      </c>
      <c r="AV10" s="20">
        <v>129.14556499510201</v>
      </c>
      <c r="AW10" s="18">
        <v>102.53033631524907</v>
      </c>
    </row>
    <row r="11" spans="1:49">
      <c r="A11" s="83"/>
      <c r="B11" s="273">
        <v>9</v>
      </c>
      <c r="C11" s="263">
        <v>117</v>
      </c>
      <c r="D11" s="255">
        <v>1</v>
      </c>
      <c r="E11" s="256">
        <v>0</v>
      </c>
      <c r="F11" s="20">
        <f t="shared" si="3"/>
        <v>54.691494999999975</v>
      </c>
      <c r="G11" s="18">
        <v>457.38955099999998</v>
      </c>
      <c r="H11" s="263" t="s">
        <v>42</v>
      </c>
      <c r="I11" s="8">
        <v>0.45277777777777778</v>
      </c>
      <c r="J11" s="20">
        <v>12.3</v>
      </c>
      <c r="K11" s="20">
        <v>7.05</v>
      </c>
      <c r="L11" s="20">
        <v>103.4</v>
      </c>
      <c r="M11" s="20">
        <v>10.97</v>
      </c>
      <c r="N11" s="146">
        <v>22.213605999999999</v>
      </c>
      <c r="O11" s="20">
        <v>1.4531393333333327</v>
      </c>
      <c r="P11" s="20">
        <v>19.02</v>
      </c>
      <c r="Q11" s="20">
        <v>19.02</v>
      </c>
      <c r="R11" s="100">
        <v>5.0000000000000711E-2</v>
      </c>
      <c r="S11" s="20">
        <f t="shared" si="0"/>
        <v>3.1936059999999991</v>
      </c>
      <c r="T11" s="20">
        <f t="shared" si="4"/>
        <v>3.1936059999999991</v>
      </c>
      <c r="U11" s="20">
        <f t="shared" si="5"/>
        <v>1.4539992854470192</v>
      </c>
      <c r="V11" s="147">
        <v>3.03</v>
      </c>
      <c r="W11" s="20">
        <v>0.14381428571428573</v>
      </c>
      <c r="X11" s="24">
        <v>1.8272113888888868E-2</v>
      </c>
      <c r="Y11" s="20">
        <v>2.5696901138871908E-3</v>
      </c>
      <c r="Z11" s="20">
        <v>1.8742569955065846E-3</v>
      </c>
      <c r="AA11" s="18">
        <v>0.12470000237226486</v>
      </c>
      <c r="AB11" s="20">
        <v>1.9882</v>
      </c>
      <c r="AC11" s="20" t="s">
        <v>42</v>
      </c>
      <c r="AD11" s="20">
        <v>1.4500000000000068E-3</v>
      </c>
      <c r="AE11" s="17">
        <v>-114.15829472173382</v>
      </c>
      <c r="AF11" s="20">
        <v>-14.465639642717107</v>
      </c>
      <c r="AG11" s="18">
        <f t="shared" si="1"/>
        <v>1.5668224200030352</v>
      </c>
      <c r="AH11" s="49">
        <v>1.6466019999999999</v>
      </c>
      <c r="AI11" s="49">
        <v>0.12872</v>
      </c>
      <c r="AJ11" s="49">
        <f t="shared" si="2"/>
        <v>29.644216</v>
      </c>
      <c r="AK11" s="17">
        <v>9061.2060167396048</v>
      </c>
      <c r="AL11" s="20">
        <v>5372.681651126305</v>
      </c>
      <c r="AM11" s="20">
        <v>1.2684922980602318</v>
      </c>
      <c r="AN11" s="20">
        <v>22639.127220386472</v>
      </c>
      <c r="AO11" s="20">
        <v>3080.1882646284857</v>
      </c>
      <c r="AP11" s="20">
        <v>13952.001122253425</v>
      </c>
      <c r="AQ11" s="20">
        <v>8.7342969264172794</v>
      </c>
      <c r="AR11" s="20">
        <v>6.8003720543038106</v>
      </c>
      <c r="AS11" s="20">
        <v>92.549779905358704</v>
      </c>
      <c r="AT11" s="20">
        <v>7.6252476097764958</v>
      </c>
      <c r="AU11" s="20">
        <v>10.871428805362369</v>
      </c>
      <c r="AV11" s="20">
        <v>138.2559127089115</v>
      </c>
      <c r="AW11" s="18">
        <v>95.439656815856495</v>
      </c>
    </row>
    <row r="12" spans="1:49">
      <c r="A12" s="83"/>
      <c r="B12" s="273">
        <v>10</v>
      </c>
      <c r="C12" s="263">
        <v>120</v>
      </c>
      <c r="D12" s="255">
        <v>1</v>
      </c>
      <c r="E12" s="256">
        <v>0</v>
      </c>
      <c r="F12" s="20">
        <f t="shared" si="3"/>
        <v>50.519251999999994</v>
      </c>
      <c r="G12" s="18">
        <v>507.90880299999998</v>
      </c>
      <c r="H12" s="263">
        <v>1</v>
      </c>
      <c r="I12" s="8">
        <v>0.45833333333333331</v>
      </c>
      <c r="J12" s="20">
        <v>12.2</v>
      </c>
      <c r="K12" s="20">
        <v>7.49</v>
      </c>
      <c r="L12" s="20">
        <v>106.3</v>
      </c>
      <c r="M12" s="20">
        <v>11.33</v>
      </c>
      <c r="N12" s="146">
        <v>22.613606000000001</v>
      </c>
      <c r="O12" s="20">
        <v>1.4531393333333327</v>
      </c>
      <c r="P12" s="20">
        <v>18.45</v>
      </c>
      <c r="Q12" s="20">
        <v>18.45</v>
      </c>
      <c r="R12" s="100">
        <v>5.0000000000000711E-2</v>
      </c>
      <c r="S12" s="20">
        <f t="shared" si="0"/>
        <v>4.1636060000000015</v>
      </c>
      <c r="T12" s="20">
        <f t="shared" si="4"/>
        <v>4.1636060000000015</v>
      </c>
      <c r="U12" s="20">
        <f t="shared" si="5"/>
        <v>1.4539992854470192</v>
      </c>
      <c r="V12" s="147">
        <v>3.05</v>
      </c>
      <c r="W12" s="20">
        <v>0.11731428571428572</v>
      </c>
      <c r="X12" s="24">
        <v>1.8272113888888868E-2</v>
      </c>
      <c r="Y12" s="20">
        <v>3.4664489328861237E-2</v>
      </c>
      <c r="Z12" s="20">
        <v>8.3815669640898705E-3</v>
      </c>
      <c r="AA12" s="18">
        <v>0.13619999587535858</v>
      </c>
      <c r="AB12" s="20">
        <v>1.5324</v>
      </c>
      <c r="AC12" s="20">
        <v>1.5324</v>
      </c>
      <c r="AD12" s="20">
        <v>1.4500000000000068E-3</v>
      </c>
      <c r="AE12" s="17">
        <v>-115.12952728769559</v>
      </c>
      <c r="AF12" s="20">
        <v>-14.704828896463937</v>
      </c>
      <c r="AG12" s="18">
        <f t="shared" si="1"/>
        <v>2.5091038840159001</v>
      </c>
      <c r="AH12" s="49">
        <v>1.5706070000000001</v>
      </c>
      <c r="AI12" s="49">
        <v>0.13202</v>
      </c>
      <c r="AJ12" s="49">
        <f t="shared" si="2"/>
        <v>30.404206000000002</v>
      </c>
      <c r="AK12" s="17">
        <v>8728.0102055054849</v>
      </c>
      <c r="AL12" s="20">
        <v>5312.4312911939633</v>
      </c>
      <c r="AM12" s="20">
        <v>1.0362275156098384</v>
      </c>
      <c r="AN12" s="20">
        <v>23007.537858751806</v>
      </c>
      <c r="AO12" s="20">
        <v>3201.2869035141048</v>
      </c>
      <c r="AP12" s="20">
        <v>13839.84406981603</v>
      </c>
      <c r="AQ12" s="20">
        <v>7.0943895387282021</v>
      </c>
      <c r="AR12" s="20">
        <v>7.0889158257939808</v>
      </c>
      <c r="AS12" s="20">
        <v>91.756436942399858</v>
      </c>
      <c r="AT12" s="20">
        <v>7.8699522334287844</v>
      </c>
      <c r="AU12" s="20">
        <v>3.5146233266661127</v>
      </c>
      <c r="AV12" s="20">
        <v>137.76292534085229</v>
      </c>
      <c r="AW12" s="18">
        <v>100.34113493661803</v>
      </c>
    </row>
    <row r="13" spans="1:49">
      <c r="A13" s="83"/>
      <c r="B13" s="273">
        <v>11</v>
      </c>
      <c r="C13" s="263">
        <v>122</v>
      </c>
      <c r="D13" s="255">
        <v>1</v>
      </c>
      <c r="E13" s="256">
        <v>0</v>
      </c>
      <c r="F13" s="20">
        <f t="shared" si="3"/>
        <v>75.005897000000061</v>
      </c>
      <c r="G13" s="18">
        <v>582.91470000000004</v>
      </c>
      <c r="H13" s="263" t="s">
        <v>42</v>
      </c>
      <c r="I13" s="8">
        <v>0.46736111111111112</v>
      </c>
      <c r="J13" s="20">
        <v>11.9</v>
      </c>
      <c r="K13" s="20">
        <v>7.63</v>
      </c>
      <c r="L13" s="20">
        <v>100.5</v>
      </c>
      <c r="M13" s="20">
        <v>10.79</v>
      </c>
      <c r="N13" s="146">
        <v>21.323605999999998</v>
      </c>
      <c r="O13" s="20">
        <v>1.4531393333333327</v>
      </c>
      <c r="P13" s="20">
        <v>18.670000000000002</v>
      </c>
      <c r="Q13" s="20">
        <v>18.670000000000002</v>
      </c>
      <c r="R13" s="100">
        <v>5.0000000000000711E-2</v>
      </c>
      <c r="S13" s="20">
        <f t="shared" si="0"/>
        <v>2.6536059999999964</v>
      </c>
      <c r="T13" s="20">
        <f t="shared" si="4"/>
        <v>2.6536059999999964</v>
      </c>
      <c r="U13" s="20">
        <f t="shared" si="5"/>
        <v>1.4539992854470192</v>
      </c>
      <c r="V13" s="147">
        <v>3.04</v>
      </c>
      <c r="W13" s="20">
        <v>0.12291428571428571</v>
      </c>
      <c r="X13" s="24">
        <v>1.8272113888888868E-2</v>
      </c>
      <c r="Y13" s="20">
        <v>1.1147380573675036E-3</v>
      </c>
      <c r="Z13" s="20">
        <v>2.6251459494233131E-3</v>
      </c>
      <c r="AA13" s="18">
        <v>0.12319999933242798</v>
      </c>
      <c r="AB13" s="20">
        <v>1.5214000000000001</v>
      </c>
      <c r="AC13" s="20">
        <v>1.5214000000000001</v>
      </c>
      <c r="AD13" s="20">
        <v>1.4500000000000068E-3</v>
      </c>
      <c r="AE13" s="17">
        <v>-115.19039163314869</v>
      </c>
      <c r="AF13" s="20">
        <v>-14.695833352144739</v>
      </c>
      <c r="AG13" s="18">
        <f t="shared" si="1"/>
        <v>2.3762751840092164</v>
      </c>
      <c r="AH13" s="49">
        <v>1.533771</v>
      </c>
      <c r="AI13" s="49">
        <v>0.12495000000000001</v>
      </c>
      <c r="AJ13" s="49">
        <f t="shared" si="2"/>
        <v>28.775984999999999</v>
      </c>
      <c r="AK13" s="17">
        <v>8196.5841789519654</v>
      </c>
      <c r="AL13" s="20">
        <v>5186.0855917508215</v>
      </c>
      <c r="AM13" s="20">
        <v>0.32916287980285597</v>
      </c>
      <c r="AN13" s="20">
        <v>22643.867787341522</v>
      </c>
      <c r="AO13" s="20">
        <v>3003.4571560659988</v>
      </c>
      <c r="AP13" s="20">
        <v>12673.679826057458</v>
      </c>
      <c r="AQ13" s="20">
        <v>7.0404456777089859</v>
      </c>
      <c r="AR13" s="20">
        <v>5.5655496008734771</v>
      </c>
      <c r="AS13" s="20">
        <v>86.363099854095054</v>
      </c>
      <c r="AT13" s="20">
        <v>6.9115981520694802</v>
      </c>
      <c r="AU13" s="20">
        <v>2.8195837839943034</v>
      </c>
      <c r="AV13" s="20">
        <v>128.90837371134805</v>
      </c>
      <c r="AW13" s="18">
        <v>99.46144798773345</v>
      </c>
    </row>
    <row r="14" spans="1:49">
      <c r="A14" s="83"/>
      <c r="B14" s="273">
        <v>12</v>
      </c>
      <c r="C14" s="263">
        <v>148</v>
      </c>
      <c r="D14" s="255">
        <v>1</v>
      </c>
      <c r="E14" s="256">
        <v>0</v>
      </c>
      <c r="F14" s="20">
        <f t="shared" si="3"/>
        <v>24.49917199999993</v>
      </c>
      <c r="G14" s="18">
        <v>607.41387199999997</v>
      </c>
      <c r="H14" s="263">
        <v>1</v>
      </c>
      <c r="I14" s="8">
        <v>0.47916666666666669</v>
      </c>
      <c r="J14" s="20">
        <v>11.3</v>
      </c>
      <c r="K14" s="20">
        <v>7.11</v>
      </c>
      <c r="L14" s="20">
        <v>103.2</v>
      </c>
      <c r="M14" s="20">
        <v>11.23</v>
      </c>
      <c r="N14" s="146">
        <v>20.0197</v>
      </c>
      <c r="O14" s="20">
        <v>-0.14076666666666782</v>
      </c>
      <c r="P14" s="20">
        <v>18.299447500000003</v>
      </c>
      <c r="Q14" s="20">
        <v>18.299447500000003</v>
      </c>
      <c r="R14" s="100">
        <v>0.48499999999999943</v>
      </c>
      <c r="S14" s="20">
        <f t="shared" si="0"/>
        <v>1.7202524999999973</v>
      </c>
      <c r="T14" s="20">
        <f t="shared" si="4"/>
        <v>1.7202524999999973</v>
      </c>
      <c r="U14" s="20">
        <f t="shared" si="5"/>
        <v>0.50501510318449316</v>
      </c>
      <c r="V14" s="147">
        <v>3.17</v>
      </c>
      <c r="W14" s="20">
        <v>0.11091428571428572</v>
      </c>
      <c r="X14" s="24">
        <v>1.8272113888888868E-2</v>
      </c>
      <c r="Y14" s="20">
        <v>1.6912039369344711E-2</v>
      </c>
      <c r="Z14" s="20">
        <v>6.2000001780688763E-3</v>
      </c>
      <c r="AA14" s="18">
        <v>0.14100000262260437</v>
      </c>
      <c r="AB14" s="20">
        <v>1.6356999999999999</v>
      </c>
      <c r="AC14" s="20">
        <v>1.6356999999999999</v>
      </c>
      <c r="AD14" s="20">
        <v>6.8999999999999895E-3</v>
      </c>
      <c r="AE14" s="17">
        <v>-112.96633573624301</v>
      </c>
      <c r="AF14" s="20">
        <v>-14.196684579782044</v>
      </c>
      <c r="AG14" s="18">
        <f t="shared" si="1"/>
        <v>0.60714090201334159</v>
      </c>
      <c r="AH14" s="49">
        <v>1.5262180000000001</v>
      </c>
      <c r="AI14" s="49">
        <v>0.12733</v>
      </c>
      <c r="AJ14" s="49">
        <f t="shared" si="2"/>
        <v>29.324098999999997</v>
      </c>
      <c r="AK14" s="17">
        <v>8131.7514319754555</v>
      </c>
      <c r="AL14" s="20">
        <v>5229.5816853848373</v>
      </c>
      <c r="AM14" s="20">
        <v>1.6286327779817522</v>
      </c>
      <c r="AN14" s="20">
        <v>22435.981062140923</v>
      </c>
      <c r="AO14" s="20">
        <v>3009.2508881208419</v>
      </c>
      <c r="AP14" s="20">
        <v>13065.904668240091</v>
      </c>
      <c r="AQ14" s="20">
        <v>7.0774833232228138</v>
      </c>
      <c r="AR14" s="20">
        <v>6.5425301100307305</v>
      </c>
      <c r="AS14" s="20">
        <v>90.766619785160486</v>
      </c>
      <c r="AT14" s="20">
        <v>5.7676385570333064</v>
      </c>
      <c r="AU14" s="20">
        <v>6.1773953365261312</v>
      </c>
      <c r="AV14" s="20">
        <v>132.69932561595732</v>
      </c>
      <c r="AW14" s="18">
        <v>100.73247764333495</v>
      </c>
    </row>
    <row r="15" spans="1:49">
      <c r="A15" s="83"/>
      <c r="B15" s="273">
        <v>13</v>
      </c>
      <c r="C15" s="263">
        <v>150</v>
      </c>
      <c r="D15" s="255">
        <v>1</v>
      </c>
      <c r="E15" s="256">
        <v>0</v>
      </c>
      <c r="F15" s="20">
        <f t="shared" si="3"/>
        <v>44.015242000000057</v>
      </c>
      <c r="G15" s="18">
        <v>651.42911400000003</v>
      </c>
      <c r="H15" s="263" t="s">
        <v>42</v>
      </c>
      <c r="I15" s="8">
        <v>0.48819444444444443</v>
      </c>
      <c r="J15" s="20">
        <v>11.7</v>
      </c>
      <c r="K15" s="20">
        <v>7.12</v>
      </c>
      <c r="L15" s="20">
        <v>101.1</v>
      </c>
      <c r="M15" s="20">
        <v>10.9</v>
      </c>
      <c r="N15" s="146">
        <v>19.689699999999998</v>
      </c>
      <c r="O15" s="20">
        <v>-0.14076666666666782</v>
      </c>
      <c r="P15" s="20">
        <v>18.239447500000001</v>
      </c>
      <c r="Q15" s="20">
        <v>18.239447500000001</v>
      </c>
      <c r="R15" s="100">
        <v>0.48499999999999943</v>
      </c>
      <c r="S15" s="20">
        <f t="shared" si="0"/>
        <v>1.4502524999999977</v>
      </c>
      <c r="T15" s="20">
        <f t="shared" si="4"/>
        <v>1.4502524999999977</v>
      </c>
      <c r="U15" s="20">
        <f t="shared" si="5"/>
        <v>0.50501510318449316</v>
      </c>
      <c r="V15" s="147">
        <v>2.87</v>
      </c>
      <c r="W15" s="20">
        <v>0.12891428571428573</v>
      </c>
      <c r="X15" s="24">
        <v>1.8272113888888868E-2</v>
      </c>
      <c r="Y15" s="20">
        <v>4.4080070802010596E-4</v>
      </c>
      <c r="Z15" s="20">
        <v>2.1299999207258224E-2</v>
      </c>
      <c r="AA15" s="18">
        <v>0.12240000069141388</v>
      </c>
      <c r="AB15" s="20">
        <v>1.6674</v>
      </c>
      <c r="AC15" s="20">
        <v>1.6674</v>
      </c>
      <c r="AD15" s="20">
        <v>2.2499999999999742E-3</v>
      </c>
      <c r="AE15" s="17">
        <v>-119.06571216887245</v>
      </c>
      <c r="AF15" s="20">
        <v>-15.615526944976729</v>
      </c>
      <c r="AG15" s="18">
        <f t="shared" si="1"/>
        <v>5.8585033909413795</v>
      </c>
      <c r="AH15" s="49">
        <v>1.485714</v>
      </c>
      <c r="AI15" s="49">
        <v>0.12156</v>
      </c>
      <c r="AJ15" s="49">
        <f t="shared" si="2"/>
        <v>27.995267999999999</v>
      </c>
      <c r="AK15" s="17">
        <v>8138.743744962987</v>
      </c>
      <c r="AL15" s="20">
        <v>5187.1139085343475</v>
      </c>
      <c r="AM15" s="20">
        <v>0.52625143264918961</v>
      </c>
      <c r="AN15" s="20">
        <v>22525.516063371961</v>
      </c>
      <c r="AO15" s="20">
        <v>2940.4871925220932</v>
      </c>
      <c r="AP15" s="20">
        <v>13679.173289848601</v>
      </c>
      <c r="AQ15" s="20">
        <v>7.0392602581687385</v>
      </c>
      <c r="AR15" s="20">
        <v>5.2416525038339383</v>
      </c>
      <c r="AS15" s="20">
        <v>90.045995264521252</v>
      </c>
      <c r="AT15" s="20">
        <v>6.7364986905076041</v>
      </c>
      <c r="AU15" s="20">
        <v>2.5380975442110651</v>
      </c>
      <c r="AV15" s="20">
        <v>136.90028018463292</v>
      </c>
      <c r="AW15" s="18">
        <v>135.14357150589217</v>
      </c>
    </row>
    <row r="16" spans="1:49">
      <c r="A16" s="83"/>
      <c r="B16" s="273">
        <v>14</v>
      </c>
      <c r="C16" s="263">
        <v>123</v>
      </c>
      <c r="D16" s="255">
        <v>1</v>
      </c>
      <c r="E16" s="256">
        <v>0</v>
      </c>
      <c r="F16" s="20">
        <f t="shared" si="3"/>
        <v>20.041799999999967</v>
      </c>
      <c r="G16" s="18">
        <v>671.47091399999999</v>
      </c>
      <c r="H16" s="263">
        <v>1</v>
      </c>
      <c r="I16" s="8">
        <v>0.49513888888888885</v>
      </c>
      <c r="J16" s="20">
        <v>12.1</v>
      </c>
      <c r="K16" s="20">
        <v>7.48</v>
      </c>
      <c r="L16" s="20">
        <v>107.8</v>
      </c>
      <c r="M16" s="20">
        <v>11.57</v>
      </c>
      <c r="N16" s="146">
        <v>22.983605999999998</v>
      </c>
      <c r="O16" s="20">
        <v>1.4531393333333327</v>
      </c>
      <c r="P16" s="20">
        <v>18.619447500000003</v>
      </c>
      <c r="Q16" s="20">
        <v>18.619447500000003</v>
      </c>
      <c r="R16" s="100">
        <v>5.0000000000000711E-2</v>
      </c>
      <c r="S16" s="20">
        <f t="shared" si="0"/>
        <v>4.3641584999999949</v>
      </c>
      <c r="T16" s="20">
        <f t="shared" si="4"/>
        <v>4.3641584999999949</v>
      </c>
      <c r="U16" s="20">
        <f t="shared" si="5"/>
        <v>1.4539992854470192</v>
      </c>
      <c r="V16" s="147">
        <v>3.33</v>
      </c>
      <c r="W16" s="20">
        <v>0.14481428571428573</v>
      </c>
      <c r="X16" s="24">
        <v>1.8272113888888868E-2</v>
      </c>
      <c r="Y16" s="20">
        <v>-6.9928428274579346E-5</v>
      </c>
      <c r="Z16" s="20">
        <v>2.4000000208616257E-2</v>
      </c>
      <c r="AA16" s="18">
        <v>0.11969999969005585</v>
      </c>
      <c r="AB16" s="20">
        <v>1.6711</v>
      </c>
      <c r="AC16" s="20">
        <v>1.6711</v>
      </c>
      <c r="AD16" s="20">
        <v>6.8999999999999895E-3</v>
      </c>
      <c r="AE16" s="17">
        <v>-111.95361010071053</v>
      </c>
      <c r="AF16" s="20">
        <v>-14.015106049984876</v>
      </c>
      <c r="AG16" s="18">
        <f t="shared" si="1"/>
        <v>0.16723829916847421</v>
      </c>
      <c r="AH16" s="49">
        <v>1.571304</v>
      </c>
      <c r="AI16" s="49">
        <v>0.12273000000000001</v>
      </c>
      <c r="AJ16" s="49">
        <f t="shared" si="2"/>
        <v>28.264718999999999</v>
      </c>
      <c r="AK16" s="17">
        <v>8400.2169780611548</v>
      </c>
      <c r="AL16" s="20">
        <v>5299.0228117217202</v>
      </c>
      <c r="AM16" s="20">
        <v>2.7742959819889518E-2</v>
      </c>
      <c r="AN16" s="20">
        <v>23131.547646791034</v>
      </c>
      <c r="AO16" s="20">
        <v>3001.7990172749942</v>
      </c>
      <c r="AP16" s="20">
        <v>13742.711855594895</v>
      </c>
      <c r="AQ16" s="20">
        <v>7.0281441329640382</v>
      </c>
      <c r="AR16" s="20">
        <v>6.7611712914231559</v>
      </c>
      <c r="AS16" s="20">
        <v>93.385614167954486</v>
      </c>
      <c r="AT16" s="20">
        <v>7.4875799273826615</v>
      </c>
      <c r="AU16" s="20">
        <v>2.7234983897096416</v>
      </c>
      <c r="AV16" s="20">
        <v>138.13937598602871</v>
      </c>
      <c r="AW16" s="18">
        <v>111.94842558575785</v>
      </c>
    </row>
    <row r="17" spans="1:49">
      <c r="A17" s="83"/>
      <c r="B17" s="273">
        <v>15</v>
      </c>
      <c r="C17" s="263">
        <v>118</v>
      </c>
      <c r="D17" s="255">
        <v>1</v>
      </c>
      <c r="E17" s="256">
        <v>0</v>
      </c>
      <c r="F17" s="20">
        <f t="shared" si="3"/>
        <v>42.673393000000033</v>
      </c>
      <c r="G17" s="18">
        <v>714.14430700000003</v>
      </c>
      <c r="H17" s="263" t="s">
        <v>42</v>
      </c>
      <c r="I17" s="8">
        <v>0.5</v>
      </c>
      <c r="J17" s="20">
        <v>13</v>
      </c>
      <c r="K17" s="20">
        <v>7.2</v>
      </c>
      <c r="L17" s="20">
        <v>104.6</v>
      </c>
      <c r="M17" s="20">
        <v>10.91</v>
      </c>
      <c r="N17" s="146">
        <v>20.913605999999998</v>
      </c>
      <c r="O17" s="20">
        <v>1.4531393333333327</v>
      </c>
      <c r="P17" s="20">
        <v>17.96</v>
      </c>
      <c r="Q17" s="20">
        <v>17.96</v>
      </c>
      <c r="R17" s="2">
        <v>5.0000000000000711E-2</v>
      </c>
      <c r="S17" s="20">
        <f t="shared" si="0"/>
        <v>2.9536059999999971</v>
      </c>
      <c r="T17" s="20">
        <f t="shared" si="4"/>
        <v>2.9536059999999971</v>
      </c>
      <c r="U17" s="20">
        <f t="shared" si="5"/>
        <v>1.4539992854470192</v>
      </c>
      <c r="V17" s="147">
        <v>2.74</v>
      </c>
      <c r="W17" s="20">
        <v>0.14761428571428573</v>
      </c>
      <c r="X17" s="24">
        <v>1.8272113888888868E-2</v>
      </c>
      <c r="Y17" s="20">
        <v>2.3669030517339706E-2</v>
      </c>
      <c r="Z17" s="20">
        <v>3.3158410340547562E-2</v>
      </c>
      <c r="AA17" s="18">
        <v>0.1242000013589859</v>
      </c>
      <c r="AB17" s="20">
        <v>1.5846</v>
      </c>
      <c r="AC17" s="20">
        <v>1.5846</v>
      </c>
      <c r="AD17" s="20">
        <v>1.4500000000000068E-3</v>
      </c>
      <c r="AE17" s="17">
        <v>-114.23016451822554</v>
      </c>
      <c r="AF17" s="20">
        <v>-14.482753182397456</v>
      </c>
      <c r="AG17" s="18">
        <f t="shared" si="1"/>
        <v>1.6318609409541125</v>
      </c>
      <c r="AH17" s="49">
        <v>1.6894439999999999</v>
      </c>
      <c r="AI17" s="49">
        <v>0.12266000000000001</v>
      </c>
      <c r="AJ17" s="49">
        <f t="shared" si="2"/>
        <v>28.248598000000001</v>
      </c>
      <c r="AK17" s="17">
        <v>8329.1633172741494</v>
      </c>
      <c r="AL17" s="20">
        <v>5062.9050617904095</v>
      </c>
      <c r="AM17" s="20">
        <v>1.0513009605250947</v>
      </c>
      <c r="AN17" s="20">
        <v>21616.636591179562</v>
      </c>
      <c r="AO17" s="20">
        <v>2921.0941142502629</v>
      </c>
      <c r="AP17" s="20">
        <v>12114.976252879906</v>
      </c>
      <c r="AQ17" s="20">
        <v>7.1540957405544638</v>
      </c>
      <c r="AR17" s="20">
        <v>5.3336460325683692</v>
      </c>
      <c r="AS17" s="20">
        <v>93.962074828243772</v>
      </c>
      <c r="AT17" s="20">
        <v>6.7606027825329393</v>
      </c>
      <c r="AU17" s="20">
        <v>5.9853408198550797</v>
      </c>
      <c r="AV17" s="20">
        <v>127.00555172633369</v>
      </c>
      <c r="AW17" s="18">
        <v>98.145862491025611</v>
      </c>
    </row>
    <row r="18" spans="1:49">
      <c r="A18" s="83"/>
      <c r="B18" s="273">
        <v>16</v>
      </c>
      <c r="C18" s="263">
        <v>114</v>
      </c>
      <c r="D18" s="255">
        <v>1</v>
      </c>
      <c r="E18" s="256">
        <v>0</v>
      </c>
      <c r="F18" s="20">
        <f t="shared" si="3"/>
        <v>45.793168999999921</v>
      </c>
      <c r="G18" s="18">
        <v>759.93747599999995</v>
      </c>
      <c r="H18" s="263">
        <v>1</v>
      </c>
      <c r="I18" s="8">
        <v>0.51041666666666663</v>
      </c>
      <c r="J18" s="20">
        <v>14.6</v>
      </c>
      <c r="K18" s="20">
        <v>7.22</v>
      </c>
      <c r="L18" s="20">
        <v>111</v>
      </c>
      <c r="M18" s="20">
        <v>11.7</v>
      </c>
      <c r="N18" s="146" t="s">
        <v>42</v>
      </c>
      <c r="O18" s="146" t="s">
        <v>42</v>
      </c>
      <c r="P18" s="20">
        <v>18.431450000000002</v>
      </c>
      <c r="Q18" s="20">
        <v>18.431450000000002</v>
      </c>
      <c r="R18" s="101">
        <v>0.10195000000000043</v>
      </c>
      <c r="S18" s="20" t="s">
        <v>42</v>
      </c>
      <c r="T18" s="20">
        <v>2.9</v>
      </c>
      <c r="U18" s="20" t="s">
        <v>42</v>
      </c>
      <c r="V18" s="147">
        <v>2.9</v>
      </c>
      <c r="W18" s="20">
        <v>0.16141428571428573</v>
      </c>
      <c r="X18" s="24">
        <v>1.8272113888888868E-2</v>
      </c>
      <c r="Y18" s="20">
        <v>-2.6871459558606148E-2</v>
      </c>
      <c r="Z18" s="20">
        <v>3.3363431692123413E-2</v>
      </c>
      <c r="AA18" s="18">
        <v>9.7499996423721313E-2</v>
      </c>
      <c r="AB18" s="20">
        <v>1.5835999999999999</v>
      </c>
      <c r="AC18" s="20">
        <v>1.5835999999999999</v>
      </c>
      <c r="AD18" s="20">
        <v>1.4500000000000068E-3</v>
      </c>
      <c r="AE18" s="17">
        <v>-114.01981773556275</v>
      </c>
      <c r="AF18" s="20">
        <v>-14.648793228943124</v>
      </c>
      <c r="AG18" s="18">
        <f t="shared" si="1"/>
        <v>3.1705280959822346</v>
      </c>
      <c r="AH18" s="49">
        <v>1.548665</v>
      </c>
      <c r="AI18" s="49">
        <v>0.11429</v>
      </c>
      <c r="AJ18" s="49">
        <f t="shared" si="2"/>
        <v>26.320987000000002</v>
      </c>
      <c r="AK18" s="17" t="s">
        <v>42</v>
      </c>
      <c r="AL18" s="20" t="s">
        <v>42</v>
      </c>
      <c r="AM18" s="20" t="s">
        <v>42</v>
      </c>
      <c r="AN18" s="20" t="s">
        <v>42</v>
      </c>
      <c r="AO18" s="20" t="s">
        <v>42</v>
      </c>
      <c r="AP18" s="20" t="s">
        <v>42</v>
      </c>
      <c r="AQ18" s="20" t="s">
        <v>42</v>
      </c>
      <c r="AR18" s="20" t="s">
        <v>42</v>
      </c>
      <c r="AS18" s="20" t="s">
        <v>42</v>
      </c>
      <c r="AT18" s="20" t="s">
        <v>42</v>
      </c>
      <c r="AU18" s="20" t="s">
        <v>42</v>
      </c>
      <c r="AV18" s="20" t="s">
        <v>42</v>
      </c>
      <c r="AW18" s="18" t="s">
        <v>42</v>
      </c>
    </row>
    <row r="19" spans="1:49">
      <c r="A19" s="83"/>
      <c r="B19" s="273">
        <v>17</v>
      </c>
      <c r="C19" s="263">
        <v>112</v>
      </c>
      <c r="D19" s="255">
        <v>1</v>
      </c>
      <c r="E19" s="256">
        <v>0</v>
      </c>
      <c r="F19" s="20">
        <f t="shared" si="3"/>
        <v>47.157211000000075</v>
      </c>
      <c r="G19" s="18">
        <v>807.09468700000002</v>
      </c>
      <c r="H19" s="263" t="s">
        <v>42</v>
      </c>
      <c r="I19" s="8">
        <v>0.52847222222222223</v>
      </c>
      <c r="J19" s="20">
        <v>15.6</v>
      </c>
      <c r="K19" s="20">
        <v>6.92</v>
      </c>
      <c r="L19" s="20">
        <v>83.1</v>
      </c>
      <c r="M19" s="20">
        <v>8.2200000000000006</v>
      </c>
      <c r="N19" s="146">
        <v>21.043606</v>
      </c>
      <c r="O19" s="20">
        <v>1.4531393333333327</v>
      </c>
      <c r="P19" s="20">
        <v>16.791450000000001</v>
      </c>
      <c r="Q19" s="20">
        <v>16.791450000000001</v>
      </c>
      <c r="R19" s="101">
        <v>0.10195000000000043</v>
      </c>
      <c r="S19" s="20">
        <f>N19-P19</f>
        <v>4.2521559999999994</v>
      </c>
      <c r="T19" s="20">
        <f>S19</f>
        <v>4.2521559999999994</v>
      </c>
      <c r="U19" s="20">
        <f>SQRT((O19^2)+(R19^2))</f>
        <v>1.4567112701494562</v>
      </c>
      <c r="V19" s="147">
        <v>3.16</v>
      </c>
      <c r="W19" s="20">
        <v>0.14551428571428573</v>
      </c>
      <c r="X19" s="24">
        <v>1.8272113888888868E-2</v>
      </c>
      <c r="Y19" s="20">
        <v>1.6183700412511826E-2</v>
      </c>
      <c r="Z19" s="20">
        <v>3.59666608273983E-2</v>
      </c>
      <c r="AA19" s="18">
        <v>0.13529999554157257</v>
      </c>
      <c r="AB19" s="20">
        <v>1.5734999999999999</v>
      </c>
      <c r="AC19" s="20">
        <v>1.5734999999999999</v>
      </c>
      <c r="AD19" s="20">
        <v>1.235E-2</v>
      </c>
      <c r="AE19" s="17">
        <v>-114.02174328342767</v>
      </c>
      <c r="AF19" s="20">
        <v>-14.558361076127067</v>
      </c>
      <c r="AG19" s="18">
        <f t="shared" si="1"/>
        <v>2.445145325588868</v>
      </c>
      <c r="AH19" s="49">
        <v>1.6783710000000001</v>
      </c>
      <c r="AI19" s="49">
        <v>0.1268</v>
      </c>
      <c r="AJ19" s="49">
        <f t="shared" si="2"/>
        <v>29.202039999999997</v>
      </c>
      <c r="AK19" s="17">
        <v>7792.5020916751791</v>
      </c>
      <c r="AL19" s="20">
        <v>4510.4882021661533</v>
      </c>
      <c r="AM19" s="20">
        <v>37.519210352149877</v>
      </c>
      <c r="AN19" s="20">
        <v>22671.320149133287</v>
      </c>
      <c r="AO19" s="20">
        <v>3203.2781516525806</v>
      </c>
      <c r="AP19" s="20">
        <v>11200.748052377137</v>
      </c>
      <c r="AQ19" s="20">
        <v>6.5991850011021054</v>
      </c>
      <c r="AR19" s="20">
        <v>4.4651820142960759</v>
      </c>
      <c r="AS19" s="20">
        <v>67.543030937701175</v>
      </c>
      <c r="AT19" s="20">
        <v>3.7159055624538739</v>
      </c>
      <c r="AU19" s="20">
        <v>2.8343943372690141</v>
      </c>
      <c r="AV19" s="20">
        <v>116.05628218423098</v>
      </c>
      <c r="AW19" s="18">
        <v>95.106253601080624</v>
      </c>
    </row>
    <row r="20" spans="1:49">
      <c r="A20" s="83"/>
      <c r="B20" s="273">
        <v>18</v>
      </c>
      <c r="C20" s="263">
        <v>125</v>
      </c>
      <c r="D20" s="255">
        <v>1</v>
      </c>
      <c r="E20" s="256">
        <v>0</v>
      </c>
      <c r="F20" s="20">
        <f t="shared" si="3"/>
        <v>58.31439899999998</v>
      </c>
      <c r="G20" s="18">
        <v>865.409086</v>
      </c>
      <c r="H20" s="263">
        <v>1</v>
      </c>
      <c r="I20" s="8">
        <v>0.53402777777777777</v>
      </c>
      <c r="J20" s="20">
        <v>18.2</v>
      </c>
      <c r="K20" s="20">
        <v>8.02</v>
      </c>
      <c r="L20" s="20">
        <v>104.2</v>
      </c>
      <c r="M20" s="20">
        <v>9.7899999999999991</v>
      </c>
      <c r="N20" s="146">
        <v>17.393605999999998</v>
      </c>
      <c r="O20" s="20">
        <v>1.4531393333333327</v>
      </c>
      <c r="P20" s="20">
        <v>20.129447500000001</v>
      </c>
      <c r="Q20" s="20">
        <v>20.129447500000001</v>
      </c>
      <c r="R20" s="2">
        <v>5.0000000000000711E-2</v>
      </c>
      <c r="S20" s="20">
        <f>N20-P20</f>
        <v>-2.7358415000000029</v>
      </c>
      <c r="T20" s="20">
        <v>3.14</v>
      </c>
      <c r="U20" s="20" t="s">
        <v>42</v>
      </c>
      <c r="V20" s="147">
        <v>3.14</v>
      </c>
      <c r="W20" s="20">
        <v>0.13951428571428573</v>
      </c>
      <c r="X20" s="24">
        <v>1.8272113888888868E-2</v>
      </c>
      <c r="Y20" s="20">
        <v>-2.5420708698220551E-4</v>
      </c>
      <c r="Z20" s="20">
        <v>-2.2099999710917473E-2</v>
      </c>
      <c r="AA20" s="18">
        <v>0.13560000061988831</v>
      </c>
      <c r="AB20" s="20">
        <v>1.5562</v>
      </c>
      <c r="AC20" s="20">
        <v>1.5562</v>
      </c>
      <c r="AD20" s="20">
        <v>6.8999999999999895E-3</v>
      </c>
      <c r="AE20" s="17">
        <v>-115.33925618023645</v>
      </c>
      <c r="AF20" s="20">
        <v>-14.832760844764362</v>
      </c>
      <c r="AG20" s="18">
        <f t="shared" si="1"/>
        <v>3.3228305778784488</v>
      </c>
      <c r="AH20" s="49">
        <v>1.6375759999999999</v>
      </c>
      <c r="AI20" s="49">
        <v>0.13244</v>
      </c>
      <c r="AJ20" s="49">
        <f t="shared" si="2"/>
        <v>30.500931999999999</v>
      </c>
      <c r="AK20" s="17">
        <v>3693.8769616083805</v>
      </c>
      <c r="AL20" s="20">
        <v>2287.5303889634679</v>
      </c>
      <c r="AM20" s="20">
        <v>8.6143292791348376</v>
      </c>
      <c r="AN20" s="20">
        <v>20965.87775635473</v>
      </c>
      <c r="AO20" s="20">
        <v>1375.9668315501931</v>
      </c>
      <c r="AP20" s="20">
        <v>5863.2043726155607</v>
      </c>
      <c r="AQ20" s="20">
        <v>6.240555352423006</v>
      </c>
      <c r="AR20" s="20">
        <v>5.8614595750286158</v>
      </c>
      <c r="AS20" s="20">
        <v>48.474189569487294</v>
      </c>
      <c r="AT20" s="20">
        <v>1.6846475207651714</v>
      </c>
      <c r="AU20" s="20">
        <v>1.8071689519997931</v>
      </c>
      <c r="AV20" s="20">
        <v>65.409293317287279</v>
      </c>
      <c r="AW20" s="18">
        <v>84.416662014963904</v>
      </c>
    </row>
    <row r="21" spans="1:49">
      <c r="A21" s="83"/>
      <c r="B21" s="273">
        <v>19</v>
      </c>
      <c r="C21" s="263">
        <v>116</v>
      </c>
      <c r="D21" s="255">
        <v>1</v>
      </c>
      <c r="E21" s="256">
        <v>0</v>
      </c>
      <c r="F21" s="20">
        <f t="shared" si="3"/>
        <v>52.889979000000039</v>
      </c>
      <c r="G21" s="18">
        <v>918.29906500000004</v>
      </c>
      <c r="H21" s="263" t="s">
        <v>42</v>
      </c>
      <c r="I21" s="8">
        <v>0.5395833333333333</v>
      </c>
      <c r="J21" s="20">
        <v>19.3</v>
      </c>
      <c r="K21" s="20">
        <v>8.09</v>
      </c>
      <c r="L21" s="20">
        <v>115</v>
      </c>
      <c r="M21" s="20">
        <v>10.57</v>
      </c>
      <c r="N21" s="146">
        <v>19.410283333333332</v>
      </c>
      <c r="O21" s="20">
        <v>-1.2548059999999985</v>
      </c>
      <c r="P21" s="20">
        <v>16.98</v>
      </c>
      <c r="Q21" s="20">
        <v>16.98</v>
      </c>
      <c r="R21" s="102">
        <v>5.0000000000000711E-2</v>
      </c>
      <c r="S21" s="20">
        <f>N21-P21</f>
        <v>2.4302833333333318</v>
      </c>
      <c r="T21" s="20">
        <v>3.08</v>
      </c>
      <c r="U21" s="20" t="s">
        <v>42</v>
      </c>
      <c r="V21" s="147">
        <v>3.08</v>
      </c>
      <c r="W21" s="20">
        <v>0.13461428571428571</v>
      </c>
      <c r="X21" s="24">
        <v>1.8272113888888868E-2</v>
      </c>
      <c r="Y21" s="20">
        <v>1.0445399675518274E-3</v>
      </c>
      <c r="Z21" s="20">
        <v>8.1709772348403931E-3</v>
      </c>
      <c r="AA21" s="18">
        <v>0.11879999935626984</v>
      </c>
      <c r="AB21" s="20">
        <v>1.3927</v>
      </c>
      <c r="AC21" s="20">
        <v>1.3927</v>
      </c>
      <c r="AD21" s="20">
        <v>1.4500000000000068E-3</v>
      </c>
      <c r="AE21" s="17">
        <v>-117.0220076852153</v>
      </c>
      <c r="AF21" s="20">
        <v>-15.299467255704101</v>
      </c>
      <c r="AG21" s="18">
        <f t="shared" si="1"/>
        <v>5.3737303604175111</v>
      </c>
      <c r="AH21" s="49">
        <v>1.6118319999999999</v>
      </c>
      <c r="AI21" s="49">
        <v>0.13957</v>
      </c>
      <c r="AJ21" s="49">
        <f t="shared" si="2"/>
        <v>32.142970999999996</v>
      </c>
      <c r="AK21" s="17">
        <v>8084.0558924077577</v>
      </c>
      <c r="AL21" s="20">
        <v>4522.1013436766352</v>
      </c>
      <c r="AM21" s="20">
        <v>5.1460816936986422</v>
      </c>
      <c r="AN21" s="20">
        <v>23597.343456151779</v>
      </c>
      <c r="AO21" s="20">
        <v>3374.5104345007549</v>
      </c>
      <c r="AP21" s="20">
        <v>11085.938919563425</v>
      </c>
      <c r="AQ21" s="20">
        <v>6.7409957627144781</v>
      </c>
      <c r="AR21" s="20">
        <v>6.2698540615895562</v>
      </c>
      <c r="AS21" s="20">
        <v>70.405738200203686</v>
      </c>
      <c r="AT21" s="20">
        <v>3.1586471758287171</v>
      </c>
      <c r="AU21" s="20">
        <v>1.5068291827522682</v>
      </c>
      <c r="AV21" s="20">
        <v>117.23589361796633</v>
      </c>
      <c r="AW21" s="18">
        <v>83.747718623609074</v>
      </c>
    </row>
    <row r="22" spans="1:49">
      <c r="A22" s="83"/>
      <c r="B22" s="273">
        <v>20</v>
      </c>
      <c r="C22" s="263">
        <v>115</v>
      </c>
      <c r="D22" s="255">
        <v>1</v>
      </c>
      <c r="E22" s="256">
        <v>0</v>
      </c>
      <c r="F22" s="20">
        <f t="shared" si="3"/>
        <v>52.751143999999954</v>
      </c>
      <c r="G22" s="18">
        <v>971.050209</v>
      </c>
      <c r="H22" s="263">
        <v>1</v>
      </c>
      <c r="I22" s="8">
        <v>0.54513888888888895</v>
      </c>
      <c r="J22" s="20">
        <v>17.600000000000001</v>
      </c>
      <c r="K22" s="20">
        <v>7.39</v>
      </c>
      <c r="L22" s="20">
        <v>109.6</v>
      </c>
      <c r="M22" s="20">
        <v>10.41</v>
      </c>
      <c r="N22" s="146">
        <v>20.883606</v>
      </c>
      <c r="O22" s="20">
        <v>1.4531393333333327</v>
      </c>
      <c r="P22" s="20">
        <v>17.041450000000001</v>
      </c>
      <c r="Q22" s="20">
        <v>17.041450000000001</v>
      </c>
      <c r="R22" s="101">
        <v>0.10195000000000043</v>
      </c>
      <c r="S22" s="20">
        <f>N22-P22</f>
        <v>3.8421559999999992</v>
      </c>
      <c r="T22" s="20">
        <f>S22</f>
        <v>3.8421559999999992</v>
      </c>
      <c r="U22" s="20">
        <f>SQRT((O22^2)+(R22^2))</f>
        <v>1.4567112701494562</v>
      </c>
      <c r="V22" s="147">
        <v>2.44</v>
      </c>
      <c r="W22" s="20">
        <v>0.14031428571428572</v>
      </c>
      <c r="X22" s="24">
        <v>1.8272113888888868E-2</v>
      </c>
      <c r="Y22" s="20">
        <v>1.8852129578590393E-3</v>
      </c>
      <c r="Z22" s="20">
        <v>2.5678519159555435E-2</v>
      </c>
      <c r="AA22" s="18">
        <v>0.19370000064373016</v>
      </c>
      <c r="AB22" s="20">
        <v>1.4579</v>
      </c>
      <c r="AC22" s="20">
        <v>1.4579</v>
      </c>
      <c r="AD22" s="20">
        <v>1.4500000000000068E-3</v>
      </c>
      <c r="AE22" s="17">
        <v>-115.1249332231838</v>
      </c>
      <c r="AF22" s="20">
        <v>-14.756011136026085</v>
      </c>
      <c r="AG22" s="18">
        <f t="shared" si="1"/>
        <v>2.9231558650248815</v>
      </c>
      <c r="AH22" s="49">
        <v>1.7492760000000001</v>
      </c>
      <c r="AI22" s="49">
        <v>0.12139</v>
      </c>
      <c r="AJ22" s="49">
        <f t="shared" si="2"/>
        <v>27.956116999999995</v>
      </c>
      <c r="AK22" s="17">
        <v>8205.9383625960108</v>
      </c>
      <c r="AL22" s="20">
        <v>4661.2369604160212</v>
      </c>
      <c r="AM22" s="20">
        <v>3.9371394742220738</v>
      </c>
      <c r="AN22" s="20">
        <v>25362.482554886479</v>
      </c>
      <c r="AO22" s="20">
        <v>3344.3763887190044</v>
      </c>
      <c r="AP22" s="20">
        <v>9857.7181283567843</v>
      </c>
      <c r="AQ22" s="20">
        <v>7.0811731750253815</v>
      </c>
      <c r="AR22" s="20">
        <v>5.8860643038847291</v>
      </c>
      <c r="AS22" s="20">
        <v>67.679680229955324</v>
      </c>
      <c r="AT22" s="20">
        <v>3.6028796562329446</v>
      </c>
      <c r="AU22" s="20">
        <v>3.7299622161544561</v>
      </c>
      <c r="AV22" s="20">
        <v>107.62508898615147</v>
      </c>
      <c r="AW22" s="18">
        <v>90.863057189173958</v>
      </c>
    </row>
    <row r="23" spans="1:49">
      <c r="A23" s="83"/>
      <c r="B23" s="273">
        <v>21</v>
      </c>
      <c r="C23" s="263">
        <v>121</v>
      </c>
      <c r="D23" s="255">
        <v>1</v>
      </c>
      <c r="E23" s="256">
        <v>0</v>
      </c>
      <c r="F23" s="20">
        <f t="shared" si="3"/>
        <v>35.759816000000001</v>
      </c>
      <c r="G23" s="18">
        <v>1006.810025</v>
      </c>
      <c r="H23" s="263" t="s">
        <v>42</v>
      </c>
      <c r="I23" s="8">
        <v>0.55069444444444449</v>
      </c>
      <c r="J23" s="20">
        <v>19.2</v>
      </c>
      <c r="K23" s="20">
        <v>8.02</v>
      </c>
      <c r="L23" s="20">
        <v>106.1</v>
      </c>
      <c r="M23" s="20">
        <v>9.75</v>
      </c>
      <c r="N23" s="146" t="s">
        <v>42</v>
      </c>
      <c r="O23" s="20" t="s">
        <v>42</v>
      </c>
      <c r="P23" s="20">
        <v>18.399447500000001</v>
      </c>
      <c r="Q23" s="20">
        <v>18.399447500000001</v>
      </c>
      <c r="R23" s="2">
        <v>5.0000000000000711E-2</v>
      </c>
      <c r="S23" s="20" t="s">
        <v>42</v>
      </c>
      <c r="T23" s="20">
        <v>3.4</v>
      </c>
      <c r="U23" s="20" t="s">
        <v>42</v>
      </c>
      <c r="V23" s="147">
        <v>3.4</v>
      </c>
      <c r="W23" s="20">
        <v>0.13991428571428571</v>
      </c>
      <c r="X23" s="24">
        <v>1.8272113888888868E-2</v>
      </c>
      <c r="Y23" s="20">
        <v>1.4412850141525269E-2</v>
      </c>
      <c r="Z23" s="20">
        <v>1.7661970341578126E-3</v>
      </c>
      <c r="AA23" s="18">
        <v>0.12240000069141388</v>
      </c>
      <c r="AB23" s="20">
        <v>1.2897000000000001</v>
      </c>
      <c r="AC23" s="20">
        <v>1.2897000000000001</v>
      </c>
      <c r="AD23" s="20">
        <v>1.4500000000000068E-3</v>
      </c>
      <c r="AE23" s="17">
        <v>-114.43109661745913</v>
      </c>
      <c r="AF23" s="20">
        <v>-14.50431817815867</v>
      </c>
      <c r="AG23" s="18">
        <f t="shared" si="1"/>
        <v>1.6034488078102243</v>
      </c>
      <c r="AH23" s="49">
        <v>1.5712969999999999</v>
      </c>
      <c r="AI23" s="49">
        <v>0.14674000000000001</v>
      </c>
      <c r="AJ23" s="49">
        <f t="shared" si="2"/>
        <v>33.794222000000005</v>
      </c>
      <c r="AK23" s="17">
        <v>8197.5503434969942</v>
      </c>
      <c r="AL23" s="20">
        <v>4293.5747330754784</v>
      </c>
      <c r="AM23" s="20">
        <v>11.893806105336978</v>
      </c>
      <c r="AN23" s="20">
        <v>25594.523574533119</v>
      </c>
      <c r="AO23" s="20">
        <v>3790.2412256838334</v>
      </c>
      <c r="AP23" s="20">
        <v>12595.937851933466</v>
      </c>
      <c r="AQ23" s="20">
        <v>7.7297967477533476</v>
      </c>
      <c r="AR23" s="20">
        <v>5.2377344459441346</v>
      </c>
      <c r="AS23" s="20">
        <v>99.957481510908352</v>
      </c>
      <c r="AT23" s="20">
        <v>5.8777771732087745</v>
      </c>
      <c r="AU23" s="20">
        <v>1.7417203220601309</v>
      </c>
      <c r="AV23" s="20">
        <v>133.71402567685547</v>
      </c>
      <c r="AW23" s="18">
        <v>132.59529007531935</v>
      </c>
    </row>
    <row r="24" spans="1:49">
      <c r="A24" s="83"/>
      <c r="B24" s="273">
        <v>22</v>
      </c>
      <c r="C24" s="263">
        <v>104</v>
      </c>
      <c r="D24" s="255">
        <v>1</v>
      </c>
      <c r="E24" s="256">
        <v>0</v>
      </c>
      <c r="F24" s="20">
        <f t="shared" si="3"/>
        <v>53.020905999999968</v>
      </c>
      <c r="G24" s="18">
        <v>1059.830931</v>
      </c>
      <c r="H24" s="263">
        <v>1</v>
      </c>
      <c r="I24" s="8">
        <v>0.55555555555555558</v>
      </c>
      <c r="J24" s="20">
        <v>18.100000000000001</v>
      </c>
      <c r="K24" s="20">
        <v>8.01</v>
      </c>
      <c r="L24" s="20">
        <v>110.9</v>
      </c>
      <c r="M24" s="20">
        <v>10.38</v>
      </c>
      <c r="N24" s="146">
        <v>20.683606000000001</v>
      </c>
      <c r="O24" s="20">
        <v>1.4531393333333327</v>
      </c>
      <c r="P24" s="20">
        <v>15.85145</v>
      </c>
      <c r="Q24" s="20">
        <v>15.85145</v>
      </c>
      <c r="R24" s="101">
        <v>8.7550000000000239E-2</v>
      </c>
      <c r="S24" s="20">
        <f t="shared" ref="S24:S29" si="6">N24-P24</f>
        <v>4.8321560000000012</v>
      </c>
      <c r="T24" s="20">
        <f t="shared" ref="T24:T29" si="7">S24</f>
        <v>4.8321560000000012</v>
      </c>
      <c r="U24" s="20">
        <f t="shared" ref="U24:U29" si="8">SQRT((O24^2)+(R24^2))</f>
        <v>1.455774338481223</v>
      </c>
      <c r="V24" s="147">
        <v>3.12</v>
      </c>
      <c r="W24" s="20">
        <v>0.13811428571428572</v>
      </c>
      <c r="X24" s="24">
        <v>1.8272113888888868E-2</v>
      </c>
      <c r="Y24" s="20">
        <v>-2.6053770852740854E-5</v>
      </c>
      <c r="Z24" s="20">
        <v>7.641748059540987E-3</v>
      </c>
      <c r="AA24" s="18">
        <v>0.11420000344514847</v>
      </c>
      <c r="AB24" s="20">
        <v>1.4297</v>
      </c>
      <c r="AC24" s="20">
        <v>1.4297</v>
      </c>
      <c r="AD24" s="20">
        <v>1.235E-2</v>
      </c>
      <c r="AE24" s="17">
        <v>-115.67295864213119</v>
      </c>
      <c r="AF24" s="20">
        <v>-14.68639962172761</v>
      </c>
      <c r="AG24" s="18">
        <f t="shared" si="1"/>
        <v>1.8182383316896846</v>
      </c>
      <c r="AH24" s="49">
        <v>1.4132359999999999</v>
      </c>
      <c r="AI24" s="49">
        <v>0.12567</v>
      </c>
      <c r="AJ24" s="49">
        <f t="shared" si="2"/>
        <v>28.941801000000002</v>
      </c>
      <c r="AK24" s="17">
        <v>7823.2619193144137</v>
      </c>
      <c r="AL24" s="20">
        <v>4175.105891072948</v>
      </c>
      <c r="AM24" s="20">
        <v>12.752405133582334</v>
      </c>
      <c r="AN24" s="20">
        <v>19581.928433814825</v>
      </c>
      <c r="AO24" s="20">
        <v>3529.8951745866652</v>
      </c>
      <c r="AP24" s="20">
        <v>12124.430098847355</v>
      </c>
      <c r="AQ24" s="20">
        <v>5.8510857557204687</v>
      </c>
      <c r="AR24" s="20">
        <v>5.7469475472938392</v>
      </c>
      <c r="AS24" s="20">
        <v>87.690574089773733</v>
      </c>
      <c r="AT24" s="20">
        <v>6.6379347212806161</v>
      </c>
      <c r="AU24" s="20">
        <v>4.6052127243093324</v>
      </c>
      <c r="AV24" s="20">
        <v>128.02908464930718</v>
      </c>
      <c r="AW24" s="18">
        <v>122.47587336496571</v>
      </c>
    </row>
    <row r="25" spans="1:49">
      <c r="A25" s="83"/>
      <c r="B25" s="273">
        <v>23</v>
      </c>
      <c r="C25" s="263">
        <v>119</v>
      </c>
      <c r="D25" s="255">
        <v>1</v>
      </c>
      <c r="E25" s="256">
        <v>0</v>
      </c>
      <c r="F25" s="20">
        <f t="shared" si="3"/>
        <v>55.527336000000105</v>
      </c>
      <c r="G25" s="18">
        <v>1115.3582670000001</v>
      </c>
      <c r="H25" s="263" t="s">
        <v>42</v>
      </c>
      <c r="I25" s="8">
        <v>0.5625</v>
      </c>
      <c r="J25" s="20">
        <v>17.600000000000001</v>
      </c>
      <c r="K25" s="20">
        <v>7.25</v>
      </c>
      <c r="L25" s="20">
        <v>108.3</v>
      </c>
      <c r="M25" s="20">
        <v>10.33</v>
      </c>
      <c r="N25" s="146">
        <v>20.153606</v>
      </c>
      <c r="O25" s="20">
        <v>1.4531393333333327</v>
      </c>
      <c r="P25" s="20">
        <v>17.909447500000002</v>
      </c>
      <c r="Q25" s="20">
        <v>17.909447500000002</v>
      </c>
      <c r="R25" s="2">
        <v>5.0000000000000711E-2</v>
      </c>
      <c r="S25" s="20">
        <f t="shared" si="6"/>
        <v>2.2441584999999975</v>
      </c>
      <c r="T25" s="20">
        <f t="shared" si="7"/>
        <v>2.2441584999999975</v>
      </c>
      <c r="U25" s="20">
        <f t="shared" si="8"/>
        <v>1.4539992854470192</v>
      </c>
      <c r="V25" s="147">
        <v>2.8</v>
      </c>
      <c r="W25" s="20">
        <v>0.14531428571428573</v>
      </c>
      <c r="X25" s="24">
        <v>1.8272113888888868E-2</v>
      </c>
      <c r="Y25" s="20">
        <v>7.2855348698794842E-3</v>
      </c>
      <c r="Z25" s="20">
        <v>2.9334649443626404E-2</v>
      </c>
      <c r="AA25" s="18">
        <v>0.13510000705718994</v>
      </c>
      <c r="AB25" s="20">
        <v>1.3216000000000001</v>
      </c>
      <c r="AC25" s="20">
        <v>1.3216000000000001</v>
      </c>
      <c r="AD25" s="20">
        <v>1.4500000000000068E-3</v>
      </c>
      <c r="AE25" s="17">
        <v>-115.58895009434795</v>
      </c>
      <c r="AF25" s="20">
        <v>-14.846648353403715</v>
      </c>
      <c r="AG25" s="18">
        <f t="shared" si="1"/>
        <v>3.1842367328817716</v>
      </c>
      <c r="AH25" s="49">
        <v>1.6007150000000001</v>
      </c>
      <c r="AI25" s="49">
        <v>0.12719</v>
      </c>
      <c r="AJ25" s="49">
        <f t="shared" si="2"/>
        <v>29.291857</v>
      </c>
      <c r="AK25" s="17">
        <v>7975.931736268838</v>
      </c>
      <c r="AL25" s="20">
        <v>4025.2127567214038</v>
      </c>
      <c r="AM25" s="20">
        <v>11.948320861104513</v>
      </c>
      <c r="AN25" s="20">
        <v>23581.189851315645</v>
      </c>
      <c r="AO25" s="20">
        <v>3633.4056870583108</v>
      </c>
      <c r="AP25" s="20">
        <v>11082.160570369786</v>
      </c>
      <c r="AQ25" s="20">
        <v>7.4390440922794472</v>
      </c>
      <c r="AR25" s="20">
        <v>8.5420787005716541</v>
      </c>
      <c r="AS25" s="20">
        <v>80.707600631244333</v>
      </c>
      <c r="AT25" s="20">
        <v>6.9057510324756279</v>
      </c>
      <c r="AU25" s="20">
        <v>3.3798140570394404</v>
      </c>
      <c r="AV25" s="20">
        <v>121.20965561727816</v>
      </c>
      <c r="AW25" s="18">
        <v>100.48916750663639</v>
      </c>
    </row>
    <row r="26" spans="1:49">
      <c r="A26" s="83"/>
      <c r="B26" s="273">
        <v>24</v>
      </c>
      <c r="C26" s="263">
        <v>110</v>
      </c>
      <c r="D26" s="255">
        <v>1</v>
      </c>
      <c r="E26" s="256">
        <v>0</v>
      </c>
      <c r="F26" s="20">
        <f t="shared" si="3"/>
        <v>44.487603000000036</v>
      </c>
      <c r="G26" s="18">
        <v>1159.8458700000001</v>
      </c>
      <c r="H26" s="263" t="s">
        <v>42</v>
      </c>
      <c r="I26" s="8">
        <v>0.57361111111111118</v>
      </c>
      <c r="J26" s="20">
        <v>21</v>
      </c>
      <c r="K26" s="20">
        <v>7.61</v>
      </c>
      <c r="L26" s="20">
        <v>105.3</v>
      </c>
      <c r="M26" s="20">
        <v>9.4499999999999993</v>
      </c>
      <c r="N26" s="146">
        <v>17.933606000000001</v>
      </c>
      <c r="O26" s="20">
        <v>1.4531393333333327</v>
      </c>
      <c r="P26" s="20">
        <v>14.00145</v>
      </c>
      <c r="Q26" s="20">
        <v>14.00145</v>
      </c>
      <c r="R26" s="101">
        <v>0.10195000000000043</v>
      </c>
      <c r="S26" s="20">
        <f t="shared" si="6"/>
        <v>3.9321560000000009</v>
      </c>
      <c r="T26" s="20">
        <f t="shared" si="7"/>
        <v>3.9321560000000009</v>
      </c>
      <c r="U26" s="20">
        <f t="shared" si="8"/>
        <v>1.4567112701494562</v>
      </c>
      <c r="V26" s="147">
        <v>3.2</v>
      </c>
      <c r="W26" s="20">
        <v>0.16581428571428572</v>
      </c>
      <c r="X26" s="24">
        <v>1.8272113888888868E-2</v>
      </c>
      <c r="Y26" s="20">
        <v>6.5842311596497893E-4</v>
      </c>
      <c r="Z26" s="20">
        <v>1.1351919732987881E-2</v>
      </c>
      <c r="AA26" s="18">
        <v>0.13779999315738678</v>
      </c>
      <c r="AB26" s="20">
        <v>1.3979999999999999</v>
      </c>
      <c r="AC26" s="20">
        <v>1.3979999999999999</v>
      </c>
      <c r="AD26" s="20">
        <v>1.235E-2</v>
      </c>
      <c r="AE26" s="17">
        <v>-116.45556464726414</v>
      </c>
      <c r="AF26" s="20">
        <v>-15.054795701818509</v>
      </c>
      <c r="AG26" s="18">
        <f t="shared" si="1"/>
        <v>3.9828009672839357</v>
      </c>
      <c r="AH26" s="49">
        <v>1.644684</v>
      </c>
      <c r="AI26" s="49">
        <v>0.13702</v>
      </c>
      <c r="AJ26" s="49">
        <f t="shared" si="2"/>
        <v>31.555706000000001</v>
      </c>
      <c r="AK26" s="17">
        <v>8067.4748641589849</v>
      </c>
      <c r="AL26" s="20">
        <v>3472.0359273688991</v>
      </c>
      <c r="AM26" s="20">
        <v>18.444232272120182</v>
      </c>
      <c r="AN26" s="20">
        <v>24822.891830907909</v>
      </c>
      <c r="AO26" s="20">
        <v>3949.7233212956303</v>
      </c>
      <c r="AP26" s="20">
        <v>10734.384739802679</v>
      </c>
      <c r="AQ26" s="20">
        <v>6.9791941203578833</v>
      </c>
      <c r="AR26" s="20">
        <v>9.492139619824453</v>
      </c>
      <c r="AS26" s="20">
        <v>85.321098074193671</v>
      </c>
      <c r="AT26" s="20">
        <v>5.4013620536056965</v>
      </c>
      <c r="AU26" s="20">
        <v>1.7696741554250839</v>
      </c>
      <c r="AV26" s="20">
        <v>113.64543087538598</v>
      </c>
      <c r="AW26" s="18">
        <v>140.93322311929475</v>
      </c>
    </row>
    <row r="27" spans="1:49">
      <c r="A27" s="83"/>
      <c r="B27" s="273">
        <v>25</v>
      </c>
      <c r="C27" s="263">
        <v>113</v>
      </c>
      <c r="D27" s="255">
        <v>1</v>
      </c>
      <c r="E27" s="256">
        <v>0</v>
      </c>
      <c r="F27" s="20">
        <f t="shared" si="3"/>
        <v>61.26339999999982</v>
      </c>
      <c r="G27" s="18">
        <v>1221.1092699999999</v>
      </c>
      <c r="H27" s="263" t="s">
        <v>42</v>
      </c>
      <c r="I27" s="8">
        <v>0.58819444444444446</v>
      </c>
      <c r="J27" s="20">
        <v>21.2</v>
      </c>
      <c r="K27" s="20">
        <v>8.0299999999999994</v>
      </c>
      <c r="L27" s="20">
        <v>108.1</v>
      </c>
      <c r="M27" s="20">
        <v>9.59</v>
      </c>
      <c r="N27" s="146">
        <v>17.133606</v>
      </c>
      <c r="O27" s="20">
        <v>1.4531393333333327</v>
      </c>
      <c r="P27" s="20">
        <v>13.67145</v>
      </c>
      <c r="Q27" s="20">
        <v>13.67145</v>
      </c>
      <c r="R27" s="101">
        <v>0.10195000000000043</v>
      </c>
      <c r="S27" s="20">
        <f t="shared" si="6"/>
        <v>3.4621560000000002</v>
      </c>
      <c r="T27" s="20">
        <f t="shared" si="7"/>
        <v>3.4621560000000002</v>
      </c>
      <c r="U27" s="20">
        <f t="shared" si="8"/>
        <v>1.4567112701494562</v>
      </c>
      <c r="V27" s="147">
        <v>3.03</v>
      </c>
      <c r="W27" s="20">
        <v>0.15731428571428574</v>
      </c>
      <c r="X27" s="24">
        <v>1.8272113888888868E-2</v>
      </c>
      <c r="Y27" s="20">
        <v>-8.0450867244508117E-5</v>
      </c>
      <c r="Z27" s="20">
        <v>6.8479091860353947E-3</v>
      </c>
      <c r="AA27" s="18">
        <v>0.14720000326633453</v>
      </c>
      <c r="AB27" s="20">
        <v>1.2662</v>
      </c>
      <c r="AC27" s="20">
        <v>1.2662</v>
      </c>
      <c r="AD27" s="20">
        <v>1.4500000000000068E-3</v>
      </c>
      <c r="AE27" s="17">
        <v>-114.69958713973082</v>
      </c>
      <c r="AF27" s="20">
        <v>-14.680830926913906</v>
      </c>
      <c r="AG27" s="18">
        <f t="shared" si="1"/>
        <v>2.7470602755804236</v>
      </c>
      <c r="AH27" s="49">
        <v>1.5871010000000001</v>
      </c>
      <c r="AI27" s="49">
        <v>0.13098000000000001</v>
      </c>
      <c r="AJ27" s="49">
        <f t="shared" si="2"/>
        <v>30.164694000000004</v>
      </c>
      <c r="AK27" s="17">
        <v>6667.6589223907749</v>
      </c>
      <c r="AL27" s="20">
        <v>2589.4052987783598</v>
      </c>
      <c r="AM27" s="20">
        <v>11.607952673455751</v>
      </c>
      <c r="AN27" s="20">
        <v>19274.204948603492</v>
      </c>
      <c r="AO27" s="20">
        <v>3187.6585618338681</v>
      </c>
      <c r="AP27" s="20">
        <v>8025.782753552252</v>
      </c>
      <c r="AQ27" s="20">
        <v>5.5421606008421707</v>
      </c>
      <c r="AR27" s="20">
        <v>4.9103245942155738</v>
      </c>
      <c r="AS27" s="20">
        <v>60.706340893720665</v>
      </c>
      <c r="AT27" s="20">
        <v>1.792503286759914</v>
      </c>
      <c r="AU27" s="20">
        <v>3.5960683595017828</v>
      </c>
      <c r="AV27" s="20">
        <v>85.510065621933563</v>
      </c>
      <c r="AW27" s="18">
        <v>79.972893628204375</v>
      </c>
    </row>
    <row r="28" spans="1:49">
      <c r="A28" s="83"/>
      <c r="B28" s="273">
        <v>26</v>
      </c>
      <c r="C28" s="263">
        <v>108</v>
      </c>
      <c r="D28" s="255">
        <v>1</v>
      </c>
      <c r="E28" s="256">
        <v>0</v>
      </c>
      <c r="F28" s="20">
        <f t="shared" si="3"/>
        <v>38.143733999999995</v>
      </c>
      <c r="G28" s="18">
        <v>1259.2530039999999</v>
      </c>
      <c r="H28" s="263" t="s">
        <v>42</v>
      </c>
      <c r="I28" s="8">
        <v>0.60138888888888886</v>
      </c>
      <c r="J28" s="20">
        <v>21.2</v>
      </c>
      <c r="K28" s="20">
        <v>7.7</v>
      </c>
      <c r="L28" s="20">
        <v>114.1</v>
      </c>
      <c r="M28" s="20">
        <v>10.08</v>
      </c>
      <c r="N28" s="146">
        <v>18.833606</v>
      </c>
      <c r="O28" s="20">
        <v>1.4531393333333327</v>
      </c>
      <c r="P28" s="20">
        <v>14.551449999999999</v>
      </c>
      <c r="Q28" s="20">
        <v>14.551449999999999</v>
      </c>
      <c r="R28" s="101">
        <v>0.10195000000000043</v>
      </c>
      <c r="S28" s="20">
        <f t="shared" si="6"/>
        <v>4.2821560000000005</v>
      </c>
      <c r="T28" s="20">
        <f t="shared" si="7"/>
        <v>4.2821560000000005</v>
      </c>
      <c r="U28" s="20">
        <f t="shared" si="8"/>
        <v>1.4567112701494562</v>
      </c>
      <c r="V28" s="147">
        <v>2.76</v>
      </c>
      <c r="W28" s="20">
        <v>0.16041428571428573</v>
      </c>
      <c r="X28" s="24">
        <v>1.8272113888888868E-2</v>
      </c>
      <c r="Y28" s="20">
        <v>4.8467540182173252E-4</v>
      </c>
      <c r="Z28" s="20">
        <v>-4.5324908569455147E-4</v>
      </c>
      <c r="AA28" s="18">
        <v>0.13279999792575836</v>
      </c>
      <c r="AB28" s="20">
        <v>1.3358000000000001</v>
      </c>
      <c r="AC28" s="20">
        <v>1.3358000000000001</v>
      </c>
      <c r="AD28" s="20">
        <v>1.235E-2</v>
      </c>
      <c r="AE28" s="17">
        <v>-117.05698932704419</v>
      </c>
      <c r="AF28" s="20">
        <v>-15.194632670992736</v>
      </c>
      <c r="AG28" s="18">
        <f t="shared" si="1"/>
        <v>4.5000720408976917</v>
      </c>
      <c r="AH28" s="49">
        <v>1.537617</v>
      </c>
      <c r="AI28" s="49">
        <v>0.13499</v>
      </c>
      <c r="AJ28" s="49">
        <f t="shared" si="2"/>
        <v>31.088197000000001</v>
      </c>
      <c r="AK28" s="17">
        <v>7880.9423200151632</v>
      </c>
      <c r="AL28" s="20">
        <v>3485.4459053365972</v>
      </c>
      <c r="AM28" s="20">
        <v>13.214186743078425</v>
      </c>
      <c r="AN28" s="20">
        <v>24128.860970646347</v>
      </c>
      <c r="AO28" s="20">
        <v>3737.5179805295566</v>
      </c>
      <c r="AP28" s="20">
        <v>11061.172884064761</v>
      </c>
      <c r="AQ28" s="20">
        <v>7.0941765131138013</v>
      </c>
      <c r="AR28" s="20">
        <v>6.5215558628190315</v>
      </c>
      <c r="AS28" s="20">
        <v>81.822456820393143</v>
      </c>
      <c r="AT28" s="20">
        <v>6.4540598690021431</v>
      </c>
      <c r="AU28" s="20">
        <v>2.9986721377978789</v>
      </c>
      <c r="AV28" s="20">
        <v>117.68091166312306</v>
      </c>
      <c r="AW28" s="18">
        <v>135.33163816335997</v>
      </c>
    </row>
    <row r="29" spans="1:49">
      <c r="A29" s="83"/>
      <c r="B29" s="273">
        <v>27</v>
      </c>
      <c r="C29" s="263">
        <v>147</v>
      </c>
      <c r="D29" s="255">
        <v>1</v>
      </c>
      <c r="E29" s="256">
        <v>0</v>
      </c>
      <c r="F29" s="20">
        <f t="shared" si="3"/>
        <v>40.720710000000054</v>
      </c>
      <c r="G29" s="18">
        <v>1299.973714</v>
      </c>
      <c r="H29" s="263" t="s">
        <v>42</v>
      </c>
      <c r="I29" s="8">
        <v>0.60902777777777783</v>
      </c>
      <c r="J29" s="20">
        <v>19.7</v>
      </c>
      <c r="K29" s="20">
        <v>7.08</v>
      </c>
      <c r="L29" s="20">
        <v>98.6</v>
      </c>
      <c r="M29" s="20">
        <v>8.9499999999999993</v>
      </c>
      <c r="N29" s="146">
        <v>17.6997</v>
      </c>
      <c r="O29" s="20">
        <v>-0.14076666666666782</v>
      </c>
      <c r="P29" s="20">
        <v>15.389447499999999</v>
      </c>
      <c r="Q29" s="20">
        <v>15.389447499999999</v>
      </c>
      <c r="R29" s="2">
        <v>0.48499999999999943</v>
      </c>
      <c r="S29" s="20">
        <f t="shared" si="6"/>
        <v>2.3102525000000007</v>
      </c>
      <c r="T29" s="20">
        <f t="shared" si="7"/>
        <v>2.3102525000000007</v>
      </c>
      <c r="U29" s="20">
        <f t="shared" si="8"/>
        <v>0.50501510318449316</v>
      </c>
      <c r="V29" s="147">
        <v>2.44</v>
      </c>
      <c r="W29" s="20">
        <v>0.16251428571428572</v>
      </c>
      <c r="X29" s="24">
        <v>1.8272113888888868E-2</v>
      </c>
      <c r="Y29" s="20">
        <v>-5.3676601964980364E-4</v>
      </c>
      <c r="Z29" s="20">
        <v>2.4800000712275505E-2</v>
      </c>
      <c r="AA29" s="18">
        <v>0.13930000364780426</v>
      </c>
      <c r="AB29" s="20">
        <v>1.3751</v>
      </c>
      <c r="AC29" s="20">
        <v>1.3751</v>
      </c>
      <c r="AD29" s="20">
        <v>6.8999999999999895E-3</v>
      </c>
      <c r="AE29" s="17">
        <v>-114.47771133428417</v>
      </c>
      <c r="AF29" s="20">
        <v>-14.583369138370825</v>
      </c>
      <c r="AG29" s="18">
        <f t="shared" si="1"/>
        <v>2.1892417726824362</v>
      </c>
      <c r="AH29" s="49">
        <v>1.513436</v>
      </c>
      <c r="AI29" s="49">
        <v>0.1193</v>
      </c>
      <c r="AJ29" s="49">
        <f t="shared" si="2"/>
        <v>27.474789999999999</v>
      </c>
      <c r="AK29" s="17">
        <v>7813.6301924466452</v>
      </c>
      <c r="AL29" s="20">
        <v>3452.6969767860551</v>
      </c>
      <c r="AM29" s="20">
        <v>17.715395394264505</v>
      </c>
      <c r="AN29" s="20">
        <v>24219.754498046561</v>
      </c>
      <c r="AO29" s="20">
        <v>3737.622409824387</v>
      </c>
      <c r="AP29" s="20">
        <v>11327.445834344722</v>
      </c>
      <c r="AQ29" s="20">
        <v>8.0222510674847349</v>
      </c>
      <c r="AR29" s="20">
        <v>9.0114980520592649</v>
      </c>
      <c r="AS29" s="20">
        <v>102.38940934702413</v>
      </c>
      <c r="AT29" s="20">
        <v>5.6871689995703019</v>
      </c>
      <c r="AU29" s="20">
        <v>2.1387093861879833</v>
      </c>
      <c r="AV29" s="20">
        <v>122.72361547887981</v>
      </c>
      <c r="AW29" s="18">
        <v>130.95760510564776</v>
      </c>
    </row>
    <row r="30" spans="1:49">
      <c r="A30" s="83"/>
      <c r="B30" s="273">
        <v>28</v>
      </c>
      <c r="C30" s="263">
        <v>109</v>
      </c>
      <c r="D30" s="255">
        <v>1</v>
      </c>
      <c r="E30" s="256">
        <v>0</v>
      </c>
      <c r="F30" s="20">
        <f t="shared" si="3"/>
        <v>81.464545999999928</v>
      </c>
      <c r="G30" s="18">
        <v>1381.4382599999999</v>
      </c>
      <c r="H30" s="263">
        <v>1</v>
      </c>
      <c r="I30" s="8">
        <v>0.61736111111111114</v>
      </c>
      <c r="J30" s="20">
        <v>21.3</v>
      </c>
      <c r="K30" s="20">
        <v>8.3000000000000007</v>
      </c>
      <c r="L30" s="20">
        <v>114.4</v>
      </c>
      <c r="M30" s="20">
        <v>10.14</v>
      </c>
      <c r="N30" s="146" t="s">
        <v>42</v>
      </c>
      <c r="O30" s="20" t="s">
        <v>42</v>
      </c>
      <c r="P30" s="20">
        <v>12.071449999999999</v>
      </c>
      <c r="Q30" s="20">
        <v>12.071449999999999</v>
      </c>
      <c r="R30" s="101">
        <v>0.10195000000000043</v>
      </c>
      <c r="S30" s="20" t="s">
        <v>42</v>
      </c>
      <c r="T30" s="20">
        <v>2.68</v>
      </c>
      <c r="U30" s="20" t="s">
        <v>42</v>
      </c>
      <c r="V30" s="147">
        <v>2.68</v>
      </c>
      <c r="W30" s="20">
        <v>0.15441428571428573</v>
      </c>
      <c r="X30" s="24">
        <v>1.8272113888888868E-2</v>
      </c>
      <c r="Y30" s="20">
        <v>-1.0685570305213332E-3</v>
      </c>
      <c r="Z30" s="20">
        <v>6.4267399720847607E-3</v>
      </c>
      <c r="AA30" s="18">
        <v>0.12240000069141388</v>
      </c>
      <c r="AB30" s="20">
        <v>1.2276</v>
      </c>
      <c r="AC30" s="20">
        <v>1.2276</v>
      </c>
      <c r="AD30" s="20">
        <v>1.235E-2</v>
      </c>
      <c r="AE30" s="17">
        <v>-116.45333894929155</v>
      </c>
      <c r="AF30" s="20">
        <v>-15.14701716343134</v>
      </c>
      <c r="AG30" s="18">
        <f t="shared" si="1"/>
        <v>4.7227983581591673</v>
      </c>
      <c r="AH30" s="49">
        <v>1.677141</v>
      </c>
      <c r="AI30" s="49">
        <v>0.1414</v>
      </c>
      <c r="AJ30" s="49">
        <f t="shared" si="2"/>
        <v>32.564419999999998</v>
      </c>
      <c r="AK30" s="17" t="s">
        <v>42</v>
      </c>
      <c r="AL30" s="20" t="s">
        <v>42</v>
      </c>
      <c r="AM30" s="20" t="s">
        <v>42</v>
      </c>
      <c r="AN30" s="20" t="s">
        <v>42</v>
      </c>
      <c r="AO30" s="20" t="s">
        <v>42</v>
      </c>
      <c r="AP30" s="20" t="s">
        <v>42</v>
      </c>
      <c r="AQ30" s="20" t="s">
        <v>42</v>
      </c>
      <c r="AR30" s="20" t="s">
        <v>42</v>
      </c>
      <c r="AS30" s="20" t="s">
        <v>42</v>
      </c>
      <c r="AT30" s="20" t="s">
        <v>42</v>
      </c>
      <c r="AU30" s="20" t="s">
        <v>42</v>
      </c>
      <c r="AV30" s="20" t="s">
        <v>42</v>
      </c>
      <c r="AW30" s="18" t="s">
        <v>42</v>
      </c>
    </row>
    <row r="31" spans="1:49">
      <c r="A31" s="83"/>
      <c r="B31" s="273">
        <v>29</v>
      </c>
      <c r="C31" s="263">
        <v>105</v>
      </c>
      <c r="D31" s="255">
        <v>1</v>
      </c>
      <c r="E31" s="256">
        <v>0</v>
      </c>
      <c r="F31" s="20">
        <f t="shared" si="3"/>
        <v>40.021043000000191</v>
      </c>
      <c r="G31" s="18">
        <v>1421.4593030000001</v>
      </c>
      <c r="H31" s="263" t="s">
        <v>42</v>
      </c>
      <c r="I31" s="8">
        <v>0.62430555555555556</v>
      </c>
      <c r="J31" s="20">
        <v>19.899999999999999</v>
      </c>
      <c r="K31" s="20">
        <v>8.1300000000000008</v>
      </c>
      <c r="L31" s="20">
        <v>101.9</v>
      </c>
      <c r="M31" s="20">
        <v>9.23</v>
      </c>
      <c r="N31" s="146">
        <v>16.403606</v>
      </c>
      <c r="O31" s="20">
        <v>1.4531393333333327</v>
      </c>
      <c r="P31" s="20">
        <v>12.561449999999999</v>
      </c>
      <c r="Q31" s="20">
        <v>12.561449999999999</v>
      </c>
      <c r="R31" s="101">
        <v>8.7550000000000239E-2</v>
      </c>
      <c r="S31" s="20">
        <f>N31-P31</f>
        <v>3.842156000000001</v>
      </c>
      <c r="T31" s="20">
        <f>S31</f>
        <v>3.842156000000001</v>
      </c>
      <c r="U31" s="20">
        <f>SQRT((O31^2)+(R31^2))</f>
        <v>1.455774338481223</v>
      </c>
      <c r="V31" s="147">
        <v>3.05</v>
      </c>
      <c r="W31" s="20">
        <v>0.15561428571428573</v>
      </c>
      <c r="X31" s="24">
        <v>1.8272113888888868E-2</v>
      </c>
      <c r="Y31" s="20">
        <v>2.6030340231955051E-3</v>
      </c>
      <c r="Z31" s="20">
        <v>1.6476569697260857E-2</v>
      </c>
      <c r="AA31" s="18">
        <v>0.12590000033378601</v>
      </c>
      <c r="AB31" s="20">
        <v>1.3389</v>
      </c>
      <c r="AC31" s="20">
        <v>1.3389</v>
      </c>
      <c r="AD31" s="20">
        <v>1.235E-2</v>
      </c>
      <c r="AE31" s="17">
        <v>-116.75494889504201</v>
      </c>
      <c r="AF31" s="20">
        <v>-15.124962761053634</v>
      </c>
      <c r="AG31" s="18">
        <f t="shared" si="1"/>
        <v>4.2447531933870692</v>
      </c>
      <c r="AH31" s="49">
        <v>1.483681</v>
      </c>
      <c r="AI31" s="49">
        <v>0.12870999999999999</v>
      </c>
      <c r="AJ31" s="49">
        <f t="shared" si="2"/>
        <v>29.641912999999999</v>
      </c>
      <c r="AK31" s="17">
        <v>7350.044031524214</v>
      </c>
      <c r="AL31" s="20">
        <v>2826.0692038290922</v>
      </c>
      <c r="AM31" s="20">
        <v>34.60534440149948</v>
      </c>
      <c r="AN31" s="20">
        <v>24403.034515216452</v>
      </c>
      <c r="AO31" s="20">
        <v>3970.5834840924299</v>
      </c>
      <c r="AP31" s="20">
        <v>8560.1852005678829</v>
      </c>
      <c r="AQ31" s="20">
        <v>7.0523519792998046</v>
      </c>
      <c r="AR31" s="20">
        <v>9.2536633601625873</v>
      </c>
      <c r="AS31" s="20">
        <v>89.978423032716023</v>
      </c>
      <c r="AT31" s="20">
        <v>2.9353714629069723</v>
      </c>
      <c r="AU31" s="20">
        <v>2.9271612023880715</v>
      </c>
      <c r="AV31" s="20">
        <v>87.994537668621845</v>
      </c>
      <c r="AW31" s="18">
        <v>93.973085891768989</v>
      </c>
    </row>
    <row r="32" spans="1:49">
      <c r="A32" s="83"/>
      <c r="B32" s="273">
        <v>30</v>
      </c>
      <c r="C32" s="263">
        <v>106</v>
      </c>
      <c r="D32" s="255">
        <v>1</v>
      </c>
      <c r="E32" s="256">
        <v>0</v>
      </c>
      <c r="F32" s="20">
        <f t="shared" si="3"/>
        <v>55.092638999999963</v>
      </c>
      <c r="G32" s="18">
        <v>1476.5519420000001</v>
      </c>
      <c r="H32" s="263" t="s">
        <v>42</v>
      </c>
      <c r="I32" s="8">
        <v>0.63888888888888895</v>
      </c>
      <c r="J32" s="20">
        <v>20.8</v>
      </c>
      <c r="K32" s="20">
        <v>8.43</v>
      </c>
      <c r="L32" s="20">
        <v>134.19999999999999</v>
      </c>
      <c r="M32" s="20">
        <v>11.93</v>
      </c>
      <c r="N32" s="146" t="s">
        <v>42</v>
      </c>
      <c r="O32" s="20" t="s">
        <v>42</v>
      </c>
      <c r="P32" s="20">
        <v>10.51145</v>
      </c>
      <c r="Q32" s="20">
        <v>10.51145</v>
      </c>
      <c r="R32" s="101">
        <v>8.7550000000000239E-2</v>
      </c>
      <c r="S32" s="20" t="s">
        <v>42</v>
      </c>
      <c r="T32" s="20">
        <v>2.8</v>
      </c>
      <c r="U32" s="20" t="s">
        <v>42</v>
      </c>
      <c r="V32" s="147">
        <v>2.8</v>
      </c>
      <c r="W32" s="20">
        <v>0.14731428571428573</v>
      </c>
      <c r="X32" s="24">
        <v>1.8272113888888868E-2</v>
      </c>
      <c r="Y32" s="20">
        <v>7.3389062890782952E-4</v>
      </c>
      <c r="Z32" s="20">
        <v>1.0671660304069519E-2</v>
      </c>
      <c r="AA32" s="18">
        <v>0.12070000171661377</v>
      </c>
      <c r="AB32" s="20">
        <v>1.3069</v>
      </c>
      <c r="AC32" s="20">
        <v>1.3069</v>
      </c>
      <c r="AD32" s="20">
        <v>1.235E-2</v>
      </c>
      <c r="AE32" s="17">
        <v>-117.71771430406625</v>
      </c>
      <c r="AF32" s="20">
        <v>-15.300824079679618</v>
      </c>
      <c r="AG32" s="18">
        <f t="shared" si="1"/>
        <v>4.6888783333706954</v>
      </c>
      <c r="AH32" s="49">
        <v>1.4532290000000001</v>
      </c>
      <c r="AI32" s="49">
        <v>0.14873</v>
      </c>
      <c r="AJ32" s="49">
        <f t="shared" si="2"/>
        <v>34.252518999999999</v>
      </c>
      <c r="AK32" s="17">
        <v>7493.5382383380374</v>
      </c>
      <c r="AL32" s="20">
        <v>2771.3993982541483</v>
      </c>
      <c r="AM32" s="20">
        <v>54.919175024635706</v>
      </c>
      <c r="AN32" s="20">
        <v>25640.465798805049</v>
      </c>
      <c r="AO32" s="20">
        <v>4591.8891836874827</v>
      </c>
      <c r="AP32" s="20">
        <v>8112.7725488794404</v>
      </c>
      <c r="AQ32" s="20">
        <v>7.5327108120519348</v>
      </c>
      <c r="AR32" s="20">
        <v>9.7835212569092338</v>
      </c>
      <c r="AS32" s="20">
        <v>94.982195177322353</v>
      </c>
      <c r="AT32" s="20">
        <v>3.212218095413919</v>
      </c>
      <c r="AU32" s="20">
        <v>2.6430368831557534</v>
      </c>
      <c r="AV32" s="20">
        <v>73.613063198397512</v>
      </c>
      <c r="AW32" s="18">
        <v>110.65891515814018</v>
      </c>
    </row>
    <row r="33" spans="1:49">
      <c r="A33" s="83"/>
      <c r="B33" s="273">
        <v>31</v>
      </c>
      <c r="C33" s="263">
        <v>210</v>
      </c>
      <c r="D33" s="255">
        <v>1</v>
      </c>
      <c r="E33" s="256">
        <v>0</v>
      </c>
      <c r="F33" s="20">
        <f t="shared" si="3"/>
        <v>38.356780999999955</v>
      </c>
      <c r="G33" s="18">
        <v>1514.908723</v>
      </c>
      <c r="H33" s="263" t="s">
        <v>42</v>
      </c>
      <c r="I33" s="8" t="s">
        <v>42</v>
      </c>
      <c r="J33" s="20">
        <v>19.2</v>
      </c>
      <c r="K33" s="20">
        <v>7.22</v>
      </c>
      <c r="L33" s="20">
        <v>98.1</v>
      </c>
      <c r="M33" s="20">
        <v>8.99</v>
      </c>
      <c r="N33" s="146">
        <v>30.057463333333335</v>
      </c>
      <c r="O33" s="20">
        <v>-0.14076666666666782</v>
      </c>
      <c r="P33" s="20">
        <v>16.570283333333332</v>
      </c>
      <c r="Q33" s="20">
        <v>16.570283333333332</v>
      </c>
      <c r="R33" s="20">
        <v>0.80499999999999972</v>
      </c>
      <c r="S33" s="20">
        <f>N33-P33</f>
        <v>13.487180000000002</v>
      </c>
      <c r="T33" s="20">
        <v>2.72</v>
      </c>
      <c r="U33" s="20" t="s">
        <v>42</v>
      </c>
      <c r="V33" s="147">
        <v>2.72</v>
      </c>
      <c r="W33" s="20">
        <v>0.20371428571428574</v>
      </c>
      <c r="X33" s="24">
        <v>1.8272113888888868E-2</v>
      </c>
      <c r="Y33" s="20">
        <v>1.1147380573675036E-3</v>
      </c>
      <c r="Z33" s="20">
        <v>7.0500001311302185E-2</v>
      </c>
      <c r="AA33" s="18">
        <v>0.13410000503063202</v>
      </c>
      <c r="AB33" s="20">
        <v>1.3245</v>
      </c>
      <c r="AC33" s="20">
        <v>1.3245</v>
      </c>
      <c r="AD33" s="20">
        <v>2.2499999999999742E-3</v>
      </c>
      <c r="AE33" s="17">
        <v>-119.95253533777448</v>
      </c>
      <c r="AF33" s="20">
        <v>-15.916941172727437</v>
      </c>
      <c r="AG33" s="18">
        <f t="shared" si="1"/>
        <v>7.3829940440450201</v>
      </c>
      <c r="AH33" s="49">
        <v>1.6108150000000001</v>
      </c>
      <c r="AI33" s="49">
        <v>0.11783</v>
      </c>
      <c r="AJ33" s="49">
        <f t="shared" si="2"/>
        <v>27.136248999999999</v>
      </c>
      <c r="AK33" s="17">
        <v>7342.2717179051215</v>
      </c>
      <c r="AL33" s="20">
        <v>2645.3756369699513</v>
      </c>
      <c r="AM33" s="20">
        <v>37.080100161651615</v>
      </c>
      <c r="AN33" s="20">
        <v>24139.9040308615</v>
      </c>
      <c r="AO33" s="20">
        <v>4596.4243285651346</v>
      </c>
      <c r="AP33" s="20">
        <v>7823.9514639829204</v>
      </c>
      <c r="AQ33" s="20">
        <v>7.5679111729800645</v>
      </c>
      <c r="AR33" s="20">
        <v>11.346122428936589</v>
      </c>
      <c r="AS33" s="20">
        <v>78.163312223627926</v>
      </c>
      <c r="AT33" s="20">
        <v>6.2365984349845949</v>
      </c>
      <c r="AU33" s="20">
        <v>1.8796417427277337</v>
      </c>
      <c r="AV33" s="20">
        <v>70.825161493269093</v>
      </c>
      <c r="AW33" s="18">
        <v>120.73298279804135</v>
      </c>
    </row>
    <row r="34" spans="1:49">
      <c r="A34" s="83"/>
      <c r="B34" s="273">
        <v>32</v>
      </c>
      <c r="C34" s="263">
        <v>202</v>
      </c>
      <c r="D34" s="255">
        <v>1</v>
      </c>
      <c r="E34" s="256">
        <v>0</v>
      </c>
      <c r="F34" s="20">
        <f t="shared" si="3"/>
        <v>47.911912999999913</v>
      </c>
      <c r="G34" s="18">
        <v>1562.8206359999999</v>
      </c>
      <c r="H34" s="263">
        <v>1</v>
      </c>
      <c r="I34" s="8" t="s">
        <v>42</v>
      </c>
      <c r="J34" s="20">
        <v>19.600000000000001</v>
      </c>
      <c r="K34" s="20">
        <v>7.76</v>
      </c>
      <c r="L34" s="20">
        <v>118.7</v>
      </c>
      <c r="M34" s="20">
        <v>10.85</v>
      </c>
      <c r="N34" s="146">
        <v>13.6997</v>
      </c>
      <c r="O34" s="20">
        <v>-0.14076666666666782</v>
      </c>
      <c r="P34" s="20">
        <v>11.239447499999999</v>
      </c>
      <c r="Q34" s="20">
        <v>11.239447499999999</v>
      </c>
      <c r="R34" s="20">
        <v>0.80499999999999972</v>
      </c>
      <c r="S34" s="20">
        <f>N34-P34</f>
        <v>2.4602525000000011</v>
      </c>
      <c r="T34" s="20">
        <f>S34</f>
        <v>2.4602525000000011</v>
      </c>
      <c r="U34" s="20">
        <f>SQRT((O34^2)+(R34^2))</f>
        <v>0.81721493772718345</v>
      </c>
      <c r="V34" s="147">
        <v>2.72</v>
      </c>
      <c r="W34" s="20">
        <v>0.17001428571428573</v>
      </c>
      <c r="X34" s="24">
        <v>1.8272113888888868E-2</v>
      </c>
      <c r="Y34" s="20">
        <v>3.1786910258233547E-3</v>
      </c>
      <c r="Z34" s="20">
        <v>1.9799999892711639E-2</v>
      </c>
      <c r="AA34" s="18">
        <v>0.11760000139474869</v>
      </c>
      <c r="AB34" s="20">
        <v>1.4505999999999999</v>
      </c>
      <c r="AC34" s="20">
        <v>1.4505999999999999</v>
      </c>
      <c r="AD34" s="20">
        <v>2.2499999999999742E-3</v>
      </c>
      <c r="AE34" s="17">
        <v>-118.76085140055056</v>
      </c>
      <c r="AF34" s="20">
        <v>-15.621304715716249</v>
      </c>
      <c r="AG34" s="18">
        <f t="shared" si="1"/>
        <v>6.2095863251794299</v>
      </c>
      <c r="AH34" s="49">
        <v>1.627605</v>
      </c>
      <c r="AI34" s="49">
        <v>0.126</v>
      </c>
      <c r="AJ34" s="49">
        <f t="shared" si="2"/>
        <v>29.017799999999998</v>
      </c>
      <c r="AK34" s="17">
        <v>7519.3122880007668</v>
      </c>
      <c r="AL34" s="20">
        <v>2622.6082440395699</v>
      </c>
      <c r="AM34" s="20">
        <v>38.95048571387796</v>
      </c>
      <c r="AN34" s="20">
        <v>24331.315010946204</v>
      </c>
      <c r="AO34" s="20">
        <v>4783.0547979526436</v>
      </c>
      <c r="AP34" s="20">
        <v>7623.9176487264931</v>
      </c>
      <c r="AQ34" s="20">
        <v>7.6770409048635297</v>
      </c>
      <c r="AR34" s="20">
        <v>11.016895393159363</v>
      </c>
      <c r="AS34" s="20">
        <v>85.519190108885226</v>
      </c>
      <c r="AT34" s="20">
        <v>9.3333156730077764</v>
      </c>
      <c r="AU34" s="20">
        <v>2.506088262202455</v>
      </c>
      <c r="AV34" s="20">
        <v>69.192263894290249</v>
      </c>
      <c r="AW34" s="18">
        <v>161.84629422662971</v>
      </c>
    </row>
    <row r="35" spans="1:49">
      <c r="A35" s="83" t="s">
        <v>59</v>
      </c>
      <c r="B35" s="273">
        <v>33</v>
      </c>
      <c r="C35" s="263" t="s">
        <v>60</v>
      </c>
      <c r="D35" s="255">
        <v>1</v>
      </c>
      <c r="E35" s="256">
        <v>0</v>
      </c>
      <c r="F35" s="20">
        <f t="shared" si="3"/>
        <v>55.791678000000047</v>
      </c>
      <c r="G35" s="18">
        <v>1618.612314</v>
      </c>
      <c r="H35" s="263" t="s">
        <v>42</v>
      </c>
      <c r="I35" s="8" t="s">
        <v>42</v>
      </c>
      <c r="J35" s="20" t="s">
        <v>42</v>
      </c>
      <c r="K35" s="20" t="s">
        <v>42</v>
      </c>
      <c r="L35" s="20" t="s">
        <v>42</v>
      </c>
      <c r="M35" s="20" t="s">
        <v>42</v>
      </c>
      <c r="N35" s="146">
        <v>27.317463333333333</v>
      </c>
      <c r="O35" s="20">
        <v>0.80104632432432432</v>
      </c>
      <c r="P35" s="20">
        <v>22.010283333333334</v>
      </c>
      <c r="Q35" s="20" t="s">
        <v>42</v>
      </c>
      <c r="R35" s="20">
        <v>0.27969342105263167</v>
      </c>
      <c r="S35" s="20">
        <f>N35-P35</f>
        <v>5.3071799999999989</v>
      </c>
      <c r="T35" s="20">
        <f>S35</f>
        <v>5.3071799999999989</v>
      </c>
      <c r="U35" s="20">
        <f>SQRT((O35^2)+(R35^2))</f>
        <v>0.84847134512229416</v>
      </c>
      <c r="V35" s="147" t="s">
        <v>42</v>
      </c>
      <c r="W35" s="20" t="s">
        <v>42</v>
      </c>
      <c r="X35" s="20" t="s">
        <v>42</v>
      </c>
      <c r="Y35" s="20" t="s">
        <v>42</v>
      </c>
      <c r="Z35" s="20" t="s">
        <v>42</v>
      </c>
      <c r="AA35" s="18"/>
      <c r="AB35" s="20" t="s">
        <v>42</v>
      </c>
      <c r="AC35" s="20" t="s">
        <v>42</v>
      </c>
      <c r="AD35" s="20" t="s">
        <v>42</v>
      </c>
      <c r="AE35" s="17" t="s">
        <v>42</v>
      </c>
      <c r="AF35" s="20" t="s">
        <v>42</v>
      </c>
      <c r="AG35" s="18" t="s">
        <v>42</v>
      </c>
      <c r="AH35" s="50" t="s">
        <v>42</v>
      </c>
      <c r="AI35" s="50" t="s">
        <v>42</v>
      </c>
      <c r="AJ35" s="40" t="s">
        <v>42</v>
      </c>
      <c r="AK35" s="17" t="s">
        <v>42</v>
      </c>
      <c r="AL35" s="20" t="s">
        <v>42</v>
      </c>
      <c r="AM35" s="20" t="s">
        <v>42</v>
      </c>
      <c r="AN35" s="20" t="s">
        <v>42</v>
      </c>
      <c r="AO35" s="20" t="s">
        <v>42</v>
      </c>
      <c r="AP35" s="20" t="s">
        <v>42</v>
      </c>
      <c r="AQ35" s="20" t="s">
        <v>42</v>
      </c>
      <c r="AR35" s="20" t="s">
        <v>42</v>
      </c>
      <c r="AS35" s="20" t="s">
        <v>42</v>
      </c>
      <c r="AT35" s="20" t="s">
        <v>42</v>
      </c>
      <c r="AU35" s="20" t="s">
        <v>42</v>
      </c>
      <c r="AV35" s="20" t="s">
        <v>42</v>
      </c>
      <c r="AW35" s="18" t="s">
        <v>42</v>
      </c>
    </row>
    <row r="36" spans="1:49">
      <c r="A36" s="83"/>
      <c r="B36" s="273">
        <v>34</v>
      </c>
      <c r="C36" s="263">
        <v>208</v>
      </c>
      <c r="D36" s="255">
        <v>1</v>
      </c>
      <c r="E36" s="256">
        <v>0</v>
      </c>
      <c r="F36" s="20">
        <f t="shared" ref="F36:F59" si="9">G36-G35</f>
        <v>48.635751000000027</v>
      </c>
      <c r="G36" s="18">
        <v>1667.248065</v>
      </c>
      <c r="H36" s="263">
        <v>1</v>
      </c>
      <c r="I36" s="8" t="s">
        <v>42</v>
      </c>
      <c r="J36" s="20">
        <v>19.5</v>
      </c>
      <c r="K36" s="20">
        <v>7.78</v>
      </c>
      <c r="L36" s="20">
        <v>112.1</v>
      </c>
      <c r="M36" s="20">
        <v>10.24</v>
      </c>
      <c r="N36" s="146">
        <v>13.71</v>
      </c>
      <c r="O36" s="20">
        <v>-0.14076666666666782</v>
      </c>
      <c r="P36" s="20">
        <v>9.6614474999999995</v>
      </c>
      <c r="Q36" s="20">
        <v>9.6614474999999995</v>
      </c>
      <c r="R36" s="20">
        <v>0.80499999999999972</v>
      </c>
      <c r="S36" s="20">
        <f>N36-P36</f>
        <v>4.0485525000000013</v>
      </c>
      <c r="T36" s="20">
        <v>4.0485525000000013</v>
      </c>
      <c r="U36" s="20">
        <f>SQRT((O36^2)+(R36^2))</f>
        <v>0.81721493772718345</v>
      </c>
      <c r="V36" s="147">
        <v>2.72</v>
      </c>
      <c r="W36" s="20">
        <v>0.16391428571428573</v>
      </c>
      <c r="X36" s="24">
        <v>1.8272113888888868E-2</v>
      </c>
      <c r="Y36" s="20">
        <v>6.818688940256834E-3</v>
      </c>
      <c r="Z36" s="20">
        <v>4.6599999070167542E-2</v>
      </c>
      <c r="AA36" s="18">
        <v>0.14599999785423279</v>
      </c>
      <c r="AB36" s="20">
        <v>1.3746</v>
      </c>
      <c r="AC36" s="20">
        <v>1.3746</v>
      </c>
      <c r="AD36" s="20">
        <v>2.2499999999999742E-3</v>
      </c>
      <c r="AE36" s="17">
        <v>-118.2237641193571</v>
      </c>
      <c r="AF36" s="20">
        <v>-15.540746182483135</v>
      </c>
      <c r="AG36" s="18">
        <f>AE36-(8*AF36)</f>
        <v>6.1022053405079788</v>
      </c>
      <c r="AH36" s="49">
        <v>1.5380130000000001</v>
      </c>
      <c r="AI36" s="49">
        <v>0.14548</v>
      </c>
      <c r="AJ36" s="49">
        <f>AI36*2.303*100</f>
        <v>33.504044</v>
      </c>
      <c r="AK36" s="17">
        <v>6771.4549986473967</v>
      </c>
      <c r="AL36" s="20">
        <v>2381.4996994341018</v>
      </c>
      <c r="AM36" s="20">
        <v>77.263346086773609</v>
      </c>
      <c r="AN36" s="20">
        <v>22543.410507040189</v>
      </c>
      <c r="AO36" s="20">
        <v>4536.7429586206063</v>
      </c>
      <c r="AP36" s="20">
        <v>7094.5503280919347</v>
      </c>
      <c r="AQ36" s="20">
        <v>6.9444058926404733</v>
      </c>
      <c r="AR36" s="20">
        <v>10.788706885507914</v>
      </c>
      <c r="AS36" s="20">
        <v>112.74020194205002</v>
      </c>
      <c r="AT36" s="20">
        <v>3.8802512798108961</v>
      </c>
      <c r="AU36" s="20">
        <v>0.3735833342212897</v>
      </c>
      <c r="AV36" s="20">
        <v>60.575001006264145</v>
      </c>
      <c r="AW36" s="18">
        <v>129.99809432647288</v>
      </c>
    </row>
    <row r="37" spans="1:49">
      <c r="A37" s="83"/>
      <c r="B37" s="273">
        <v>35</v>
      </c>
      <c r="C37" s="263">
        <v>215</v>
      </c>
      <c r="D37" s="255">
        <v>1</v>
      </c>
      <c r="E37" s="256">
        <v>0</v>
      </c>
      <c r="F37" s="20">
        <f t="shared" si="9"/>
        <v>35.65009299999997</v>
      </c>
      <c r="G37" s="18">
        <v>1702.898158</v>
      </c>
      <c r="H37" s="263">
        <v>1</v>
      </c>
      <c r="I37" s="8" t="s">
        <v>42</v>
      </c>
      <c r="J37" s="20">
        <v>19.7</v>
      </c>
      <c r="K37" s="20">
        <v>6.95</v>
      </c>
      <c r="L37" s="20">
        <v>83.9</v>
      </c>
      <c r="M37" s="20">
        <v>7.85</v>
      </c>
      <c r="N37" s="146" t="s">
        <v>42</v>
      </c>
      <c r="O37" s="20" t="s">
        <v>42</v>
      </c>
      <c r="P37" s="20">
        <v>9.1204474999999992</v>
      </c>
      <c r="Q37" s="20">
        <v>9.1204474999999992</v>
      </c>
      <c r="R37" s="20">
        <v>0.80499999999999972</v>
      </c>
      <c r="S37" s="20" t="s">
        <v>42</v>
      </c>
      <c r="T37" s="20">
        <v>2.87</v>
      </c>
      <c r="U37" s="20" t="s">
        <v>42</v>
      </c>
      <c r="V37" s="147">
        <v>2.87</v>
      </c>
      <c r="W37" s="20">
        <v>0.40981428571428569</v>
      </c>
      <c r="X37" s="24">
        <v>1.8272113888888868E-2</v>
      </c>
      <c r="Y37" s="20">
        <v>2.7767899446189404E-3</v>
      </c>
      <c r="Z37" s="20">
        <v>0.27469998598098755</v>
      </c>
      <c r="AA37" s="18">
        <v>0.14020000398159027</v>
      </c>
      <c r="AB37" s="20">
        <v>1.4323999999999999</v>
      </c>
      <c r="AC37" s="20">
        <v>1.4323999999999999</v>
      </c>
      <c r="AD37" s="20">
        <v>2.2499999999999742E-3</v>
      </c>
      <c r="AE37" s="17">
        <v>-110.87538446563626</v>
      </c>
      <c r="AF37" s="20">
        <v>-14.493370387696505</v>
      </c>
      <c r="AG37" s="18">
        <f>AE37-(8*AF37)</f>
        <v>5.0715786359357793</v>
      </c>
      <c r="AH37" s="49">
        <v>1.676172</v>
      </c>
      <c r="AI37" s="49">
        <v>0.10666</v>
      </c>
      <c r="AJ37" s="49">
        <f>AI37*2.303*100</f>
        <v>24.563798000000002</v>
      </c>
      <c r="AK37" s="17" t="s">
        <v>42</v>
      </c>
      <c r="AL37" s="20" t="s">
        <v>42</v>
      </c>
      <c r="AM37" s="20" t="s">
        <v>42</v>
      </c>
      <c r="AN37" s="20" t="s">
        <v>42</v>
      </c>
      <c r="AO37" s="20" t="s">
        <v>42</v>
      </c>
      <c r="AP37" s="20" t="s">
        <v>42</v>
      </c>
      <c r="AQ37" s="20" t="s">
        <v>42</v>
      </c>
      <c r="AR37" s="20" t="s">
        <v>42</v>
      </c>
      <c r="AS37" s="20" t="s">
        <v>42</v>
      </c>
      <c r="AT37" s="20" t="s">
        <v>42</v>
      </c>
      <c r="AU37" s="20" t="s">
        <v>42</v>
      </c>
      <c r="AV37" s="20" t="s">
        <v>42</v>
      </c>
      <c r="AW37" s="18" t="s">
        <v>42</v>
      </c>
    </row>
    <row r="38" spans="1:49">
      <c r="A38" s="83"/>
      <c r="B38" s="273">
        <v>36</v>
      </c>
      <c r="C38" s="263">
        <v>214</v>
      </c>
      <c r="D38" s="255">
        <v>1</v>
      </c>
      <c r="E38" s="256">
        <v>0</v>
      </c>
      <c r="F38" s="20">
        <f t="shared" si="9"/>
        <v>59.828492000000097</v>
      </c>
      <c r="G38" s="18">
        <v>1762.7266500000001</v>
      </c>
      <c r="H38" s="263">
        <v>1</v>
      </c>
      <c r="I38" s="8" t="s">
        <v>42</v>
      </c>
      <c r="J38" s="20">
        <v>19.399999999999999</v>
      </c>
      <c r="K38" s="20">
        <v>7.33</v>
      </c>
      <c r="L38" s="20">
        <v>102.8</v>
      </c>
      <c r="M38" s="20">
        <v>9.39</v>
      </c>
      <c r="N38" s="146">
        <v>13.473606</v>
      </c>
      <c r="O38" s="20">
        <v>-0.14076666666666782</v>
      </c>
      <c r="P38" s="20">
        <v>8.1474499999999992</v>
      </c>
      <c r="Q38" s="20">
        <v>8.1474499999999992</v>
      </c>
      <c r="R38" s="20">
        <v>0.80499999999999972</v>
      </c>
      <c r="S38" s="20">
        <f>N38-P38</f>
        <v>5.326156000000001</v>
      </c>
      <c r="T38" s="20">
        <f>S38</f>
        <v>5.326156000000001</v>
      </c>
      <c r="U38" s="20">
        <f>SQRT((O38^2)+(R38^2))</f>
        <v>0.81721493772718345</v>
      </c>
      <c r="V38" s="147">
        <v>2.5299999999999998</v>
      </c>
      <c r="W38" s="20">
        <v>0.4001142857142857</v>
      </c>
      <c r="X38" s="24">
        <v>1.8272113888888868E-2</v>
      </c>
      <c r="Y38" s="20">
        <v>1.7992149805650115E-3</v>
      </c>
      <c r="Z38" s="20">
        <v>0.29449999332427979</v>
      </c>
      <c r="AA38" s="18">
        <v>0.12449999898672104</v>
      </c>
      <c r="AB38" s="20">
        <v>1.3717999999999999</v>
      </c>
      <c r="AC38" s="20">
        <v>1.3717999999999999</v>
      </c>
      <c r="AD38" s="20">
        <v>2.2499999999999742E-3</v>
      </c>
      <c r="AE38" s="17">
        <v>-119.74016001809329</v>
      </c>
      <c r="AF38" s="20">
        <v>-15.832369392672135</v>
      </c>
      <c r="AG38" s="18">
        <f>AE38-(8*AF38)</f>
        <v>6.9187951232837861</v>
      </c>
      <c r="AH38" s="49">
        <v>1.688625</v>
      </c>
      <c r="AI38" s="49">
        <v>0.11235000000000001</v>
      </c>
      <c r="AJ38" s="49">
        <f>AI38*2.303*100</f>
        <v>25.874205</v>
      </c>
      <c r="AK38" s="17" t="s">
        <v>42</v>
      </c>
      <c r="AL38" s="20" t="s">
        <v>42</v>
      </c>
      <c r="AM38" s="20" t="s">
        <v>42</v>
      </c>
      <c r="AN38" s="20" t="s">
        <v>42</v>
      </c>
      <c r="AO38" s="20" t="s">
        <v>42</v>
      </c>
      <c r="AP38" s="20" t="s">
        <v>42</v>
      </c>
      <c r="AQ38" s="20" t="s">
        <v>42</v>
      </c>
      <c r="AR38" s="20" t="s">
        <v>42</v>
      </c>
      <c r="AS38" s="20" t="s">
        <v>42</v>
      </c>
      <c r="AT38" s="20" t="s">
        <v>42</v>
      </c>
      <c r="AU38" s="20" t="s">
        <v>42</v>
      </c>
      <c r="AV38" s="20" t="s">
        <v>42</v>
      </c>
      <c r="AW38" s="18" t="s">
        <v>42</v>
      </c>
    </row>
    <row r="39" spans="1:49">
      <c r="A39" s="83"/>
      <c r="B39" s="273">
        <v>37</v>
      </c>
      <c r="C39" s="263">
        <v>107</v>
      </c>
      <c r="D39" s="255">
        <v>1</v>
      </c>
      <c r="E39" s="256">
        <v>0</v>
      </c>
      <c r="F39" s="20">
        <f t="shared" si="9"/>
        <v>56.100899999999911</v>
      </c>
      <c r="G39" s="18">
        <v>1818.82755</v>
      </c>
      <c r="H39" s="263">
        <v>1</v>
      </c>
      <c r="I39" s="8" t="s">
        <v>42</v>
      </c>
      <c r="J39" s="20">
        <v>16.8</v>
      </c>
      <c r="K39" s="20">
        <v>7.15</v>
      </c>
      <c r="L39" s="20">
        <v>103.2</v>
      </c>
      <c r="M39" s="20">
        <v>9.9600000000000009</v>
      </c>
      <c r="N39" s="146">
        <v>11.753606</v>
      </c>
      <c r="O39" s="20">
        <v>-1.7098059999999968</v>
      </c>
      <c r="P39" s="20">
        <v>7.4754500000000004</v>
      </c>
      <c r="Q39" s="20">
        <v>7.4754500000000004</v>
      </c>
      <c r="R39" s="101">
        <v>0.10195000000000043</v>
      </c>
      <c r="S39" s="20">
        <f>N39-P39</f>
        <v>4.2781559999999992</v>
      </c>
      <c r="T39" s="20">
        <f>S39</f>
        <v>4.2781559999999992</v>
      </c>
      <c r="U39" s="20">
        <f>SQRT((O39^2)+(R39^2))</f>
        <v>1.7128427715747845</v>
      </c>
      <c r="V39" s="147">
        <v>2.12</v>
      </c>
      <c r="W39" s="20">
        <v>0.45691428571428572</v>
      </c>
      <c r="X39" s="24">
        <v>1.8272113888888868E-2</v>
      </c>
      <c r="Y39" s="20">
        <v>8.2164828199893236E-4</v>
      </c>
      <c r="Z39" s="20">
        <v>0.36473628878593445</v>
      </c>
      <c r="AA39" s="18">
        <v>0.11670000106096268</v>
      </c>
      <c r="AB39" s="20">
        <v>1.3743000000000001</v>
      </c>
      <c r="AC39" s="20">
        <v>1.3743000000000001</v>
      </c>
      <c r="AD39" s="20">
        <v>1.235E-2</v>
      </c>
      <c r="AE39" s="17">
        <v>-121.09489417962453</v>
      </c>
      <c r="AF39" s="20">
        <v>-16.023717034865442</v>
      </c>
      <c r="AG39" s="18">
        <f>AE39-(8*AF39)</f>
        <v>7.0948420992990009</v>
      </c>
      <c r="AH39" s="49">
        <v>1.7839940000000001</v>
      </c>
      <c r="AI39" s="49">
        <v>0.10743</v>
      </c>
      <c r="AJ39" s="49">
        <f>AI39*2.303*100</f>
        <v>24.741128999999997</v>
      </c>
      <c r="AK39" s="17">
        <v>6215.5557057172355</v>
      </c>
      <c r="AL39" s="20">
        <v>1803.6848019927663</v>
      </c>
      <c r="AM39" s="20">
        <v>87.479263207628634</v>
      </c>
      <c r="AN39" s="20">
        <v>22234.279633676153</v>
      </c>
      <c r="AO39" s="20">
        <v>4426.3142060724967</v>
      </c>
      <c r="AP39" s="20">
        <v>5207.316589162625</v>
      </c>
      <c r="AQ39" s="20">
        <v>6.6668075416581942</v>
      </c>
      <c r="AR39" s="20">
        <v>10.78248399309599</v>
      </c>
      <c r="AS39" s="20">
        <v>109.41339918329768</v>
      </c>
      <c r="AT39" s="20">
        <v>6.6148533466866466</v>
      </c>
      <c r="AU39" s="20">
        <v>2.9110416246800086</v>
      </c>
      <c r="AV39" s="20">
        <v>39.400359677372293</v>
      </c>
      <c r="AW39" s="18">
        <v>124.81250819402099</v>
      </c>
    </row>
    <row r="40" spans="1:49">
      <c r="A40" s="83"/>
      <c r="B40" s="273">
        <v>38</v>
      </c>
      <c r="C40" s="263">
        <v>103</v>
      </c>
      <c r="D40" s="255">
        <v>1</v>
      </c>
      <c r="E40" s="256">
        <v>0</v>
      </c>
      <c r="F40" s="20">
        <f t="shared" si="9"/>
        <v>46.645970000000034</v>
      </c>
      <c r="G40" s="18">
        <v>1865.47352</v>
      </c>
      <c r="H40" s="263" t="s">
        <v>42</v>
      </c>
      <c r="I40" s="8" t="s">
        <v>42</v>
      </c>
      <c r="J40" s="20">
        <v>14.4</v>
      </c>
      <c r="K40" s="20">
        <v>6.91</v>
      </c>
      <c r="L40" s="20">
        <v>102.8</v>
      </c>
      <c r="M40" s="20">
        <v>10.33</v>
      </c>
      <c r="N40" s="152">
        <v>11.753606</v>
      </c>
      <c r="O40" s="24">
        <v>1.4531393333333327</v>
      </c>
      <c r="P40" s="24">
        <v>7.4754500000000004</v>
      </c>
      <c r="Q40" s="24">
        <v>7.4754500000000004</v>
      </c>
      <c r="R40" s="101">
        <v>8.7550000000000239E-2</v>
      </c>
      <c r="S40" s="20">
        <f>N40-P40</f>
        <v>4.2781559999999992</v>
      </c>
      <c r="T40" s="20">
        <f>S40</f>
        <v>4.2781559999999992</v>
      </c>
      <c r="U40" s="20">
        <f>SQRT((O40^2)+(R40^2))</f>
        <v>1.455774338481223</v>
      </c>
      <c r="V40" s="147">
        <v>2.4700000000000002</v>
      </c>
      <c r="W40" s="20">
        <v>0.5368142857142858</v>
      </c>
      <c r="X40" s="24">
        <v>1.8272113888888868E-2</v>
      </c>
      <c r="Y40" s="20">
        <v>7.0202723145484924E-2</v>
      </c>
      <c r="Z40" s="20">
        <v>0.45072090625762939</v>
      </c>
      <c r="AA40" s="18">
        <v>0.11739999800920486</v>
      </c>
      <c r="AB40" s="20">
        <v>1.3031999999999999</v>
      </c>
      <c r="AC40" s="20">
        <v>1.3031999999999999</v>
      </c>
      <c r="AD40" s="20">
        <v>1.235E-2</v>
      </c>
      <c r="AE40" s="17">
        <v>-120.32090480468179</v>
      </c>
      <c r="AF40" s="20">
        <v>-15.95403707376574</v>
      </c>
      <c r="AG40" s="18">
        <f>AE40-(8*AF40)</f>
        <v>7.3113917854441297</v>
      </c>
      <c r="AH40" s="49">
        <v>1.7632129999999999</v>
      </c>
      <c r="AI40" s="49">
        <v>9.393E-2</v>
      </c>
      <c r="AJ40" s="49">
        <f>AI40*2.303*100</f>
        <v>21.632078999999997</v>
      </c>
      <c r="AK40" s="17">
        <v>3382.3230805234703</v>
      </c>
      <c r="AL40" s="20">
        <v>1161.1116301430004</v>
      </c>
      <c r="AM40" s="20">
        <v>39.068792111939501</v>
      </c>
      <c r="AN40" s="20">
        <v>22454.206143144034</v>
      </c>
      <c r="AO40" s="20">
        <v>2336.4655565988733</v>
      </c>
      <c r="AP40" s="20">
        <v>4297.9220448585402</v>
      </c>
      <c r="AQ40" s="20">
        <v>7.185959504762355</v>
      </c>
      <c r="AR40" s="20">
        <v>7.8658996696839321</v>
      </c>
      <c r="AS40" s="20">
        <v>64.717657474323246</v>
      </c>
      <c r="AT40" s="20">
        <v>12.440599669977239</v>
      </c>
      <c r="AU40" s="20">
        <v>3.9541609072259809</v>
      </c>
      <c r="AV40" s="20">
        <v>30.791372749133131</v>
      </c>
      <c r="AW40" s="18">
        <v>101.7117965570766</v>
      </c>
    </row>
    <row r="41" spans="1:49">
      <c r="A41" s="83"/>
      <c r="B41" s="273">
        <v>39</v>
      </c>
      <c r="C41" s="263" t="s">
        <v>44</v>
      </c>
      <c r="D41" s="255">
        <v>0</v>
      </c>
      <c r="E41" s="256">
        <v>1</v>
      </c>
      <c r="F41" s="20">
        <f t="shared" si="9"/>
        <v>41.513748999999962</v>
      </c>
      <c r="G41" s="18">
        <v>1906.987269</v>
      </c>
      <c r="H41" s="263">
        <v>1</v>
      </c>
      <c r="I41" s="8" t="s">
        <v>42</v>
      </c>
      <c r="J41" s="20" t="s">
        <v>44</v>
      </c>
      <c r="K41" s="20" t="s">
        <v>44</v>
      </c>
      <c r="L41" s="20" t="s">
        <v>44</v>
      </c>
      <c r="M41" s="20" t="s">
        <v>44</v>
      </c>
      <c r="N41" s="146" t="s">
        <v>44</v>
      </c>
      <c r="O41" s="20" t="s">
        <v>44</v>
      </c>
      <c r="P41" s="20" t="s">
        <v>44</v>
      </c>
      <c r="Q41" s="20" t="s">
        <v>44</v>
      </c>
      <c r="R41" s="20" t="s">
        <v>44</v>
      </c>
      <c r="S41" s="20" t="s">
        <v>44</v>
      </c>
      <c r="T41" s="20" t="s">
        <v>44</v>
      </c>
      <c r="U41" s="20" t="s">
        <v>44</v>
      </c>
      <c r="V41" s="20" t="s">
        <v>44</v>
      </c>
      <c r="W41" s="146" t="s">
        <v>44</v>
      </c>
      <c r="X41" s="20" t="s">
        <v>44</v>
      </c>
      <c r="Y41" s="20" t="s">
        <v>44</v>
      </c>
      <c r="Z41" s="20" t="s">
        <v>44</v>
      </c>
      <c r="AA41" s="20" t="s">
        <v>44</v>
      </c>
      <c r="AB41" s="146" t="s">
        <v>44</v>
      </c>
      <c r="AC41" s="20" t="s">
        <v>44</v>
      </c>
      <c r="AD41" s="20" t="s">
        <v>44</v>
      </c>
      <c r="AE41" s="146" t="s">
        <v>44</v>
      </c>
      <c r="AF41" s="20" t="s">
        <v>44</v>
      </c>
      <c r="AG41" s="18" t="s">
        <v>44</v>
      </c>
      <c r="AH41" s="146" t="s">
        <v>44</v>
      </c>
      <c r="AI41" s="20" t="s">
        <v>44</v>
      </c>
      <c r="AJ41" s="18" t="s">
        <v>44</v>
      </c>
      <c r="AK41" s="146" t="s">
        <v>44</v>
      </c>
      <c r="AL41" s="20" t="s">
        <v>44</v>
      </c>
      <c r="AM41" s="20" t="s">
        <v>44</v>
      </c>
      <c r="AN41" s="20" t="s">
        <v>44</v>
      </c>
      <c r="AO41" s="20" t="s">
        <v>44</v>
      </c>
      <c r="AP41" s="20" t="s">
        <v>44</v>
      </c>
      <c r="AQ41" s="20" t="s">
        <v>44</v>
      </c>
      <c r="AR41" s="20" t="s">
        <v>44</v>
      </c>
      <c r="AS41" s="20" t="s">
        <v>44</v>
      </c>
      <c r="AT41" s="20" t="s">
        <v>44</v>
      </c>
      <c r="AU41" s="20" t="s">
        <v>44</v>
      </c>
      <c r="AV41" s="20" t="s">
        <v>44</v>
      </c>
      <c r="AW41" s="18" t="s">
        <v>44</v>
      </c>
    </row>
    <row r="42" spans="1:49">
      <c r="A42" s="83"/>
      <c r="B42" s="273">
        <v>40</v>
      </c>
      <c r="C42" s="263" t="s">
        <v>44</v>
      </c>
      <c r="D42" s="255">
        <v>0</v>
      </c>
      <c r="E42" s="256">
        <v>1</v>
      </c>
      <c r="F42" s="20">
        <f t="shared" si="9"/>
        <v>54.378398000000061</v>
      </c>
      <c r="G42" s="18">
        <v>1961.365667</v>
      </c>
      <c r="H42" s="263">
        <v>1</v>
      </c>
      <c r="I42" s="8" t="s">
        <v>42</v>
      </c>
      <c r="J42" s="20" t="s">
        <v>44</v>
      </c>
      <c r="K42" s="20" t="s">
        <v>44</v>
      </c>
      <c r="L42" s="20" t="s">
        <v>44</v>
      </c>
      <c r="M42" s="20" t="s">
        <v>44</v>
      </c>
      <c r="N42" s="146" t="s">
        <v>44</v>
      </c>
      <c r="O42" s="20" t="s">
        <v>44</v>
      </c>
      <c r="P42" s="20" t="s">
        <v>44</v>
      </c>
      <c r="Q42" s="20" t="s">
        <v>44</v>
      </c>
      <c r="R42" s="20" t="s">
        <v>44</v>
      </c>
      <c r="S42" s="20" t="s">
        <v>44</v>
      </c>
      <c r="T42" s="20" t="s">
        <v>44</v>
      </c>
      <c r="U42" s="20" t="s">
        <v>44</v>
      </c>
      <c r="V42" s="20" t="s">
        <v>44</v>
      </c>
      <c r="W42" s="146" t="s">
        <v>44</v>
      </c>
      <c r="X42" s="20" t="s">
        <v>44</v>
      </c>
      <c r="Y42" s="20" t="s">
        <v>44</v>
      </c>
      <c r="Z42" s="20" t="s">
        <v>44</v>
      </c>
      <c r="AA42" s="20" t="s">
        <v>44</v>
      </c>
      <c r="AB42" s="146" t="s">
        <v>44</v>
      </c>
      <c r="AC42" s="20" t="s">
        <v>44</v>
      </c>
      <c r="AD42" s="20" t="s">
        <v>44</v>
      </c>
      <c r="AE42" s="146" t="s">
        <v>44</v>
      </c>
      <c r="AF42" s="20" t="s">
        <v>44</v>
      </c>
      <c r="AG42" s="18" t="s">
        <v>44</v>
      </c>
      <c r="AH42" s="146" t="s">
        <v>44</v>
      </c>
      <c r="AI42" s="20" t="s">
        <v>44</v>
      </c>
      <c r="AJ42" s="18" t="s">
        <v>44</v>
      </c>
      <c r="AK42" s="146" t="s">
        <v>44</v>
      </c>
      <c r="AL42" s="20" t="s">
        <v>44</v>
      </c>
      <c r="AM42" s="20" t="s">
        <v>44</v>
      </c>
      <c r="AN42" s="20" t="s">
        <v>44</v>
      </c>
      <c r="AO42" s="20" t="s">
        <v>44</v>
      </c>
      <c r="AP42" s="20" t="s">
        <v>44</v>
      </c>
      <c r="AQ42" s="20" t="s">
        <v>44</v>
      </c>
      <c r="AR42" s="20" t="s">
        <v>44</v>
      </c>
      <c r="AS42" s="20" t="s">
        <v>44</v>
      </c>
      <c r="AT42" s="20" t="s">
        <v>44</v>
      </c>
      <c r="AU42" s="20" t="s">
        <v>44</v>
      </c>
      <c r="AV42" s="20" t="s">
        <v>44</v>
      </c>
      <c r="AW42" s="18" t="s">
        <v>44</v>
      </c>
    </row>
    <row r="43" spans="1:49">
      <c r="A43" s="83"/>
      <c r="B43" s="273">
        <v>41</v>
      </c>
      <c r="C43" s="263" t="s">
        <v>44</v>
      </c>
      <c r="D43" s="255">
        <v>0</v>
      </c>
      <c r="E43" s="256">
        <v>1</v>
      </c>
      <c r="F43" s="20">
        <f t="shared" si="9"/>
        <v>48.298125000000027</v>
      </c>
      <c r="G43" s="18">
        <v>2009.6637920000001</v>
      </c>
      <c r="H43" s="263">
        <v>1</v>
      </c>
      <c r="I43" s="8" t="s">
        <v>42</v>
      </c>
      <c r="J43" s="20" t="s">
        <v>44</v>
      </c>
      <c r="K43" s="20" t="s">
        <v>44</v>
      </c>
      <c r="L43" s="20" t="s">
        <v>44</v>
      </c>
      <c r="M43" s="20" t="s">
        <v>44</v>
      </c>
      <c r="N43" s="146" t="s">
        <v>44</v>
      </c>
      <c r="O43" s="20" t="s">
        <v>44</v>
      </c>
      <c r="P43" s="20" t="s">
        <v>44</v>
      </c>
      <c r="Q43" s="20" t="s">
        <v>44</v>
      </c>
      <c r="R43" s="20" t="s">
        <v>44</v>
      </c>
      <c r="S43" s="20" t="s">
        <v>44</v>
      </c>
      <c r="T43" s="20" t="s">
        <v>44</v>
      </c>
      <c r="U43" s="20" t="s">
        <v>44</v>
      </c>
      <c r="V43" s="20" t="s">
        <v>44</v>
      </c>
      <c r="W43" s="146" t="s">
        <v>44</v>
      </c>
      <c r="X43" s="20" t="s">
        <v>44</v>
      </c>
      <c r="Y43" s="20" t="s">
        <v>44</v>
      </c>
      <c r="Z43" s="20" t="s">
        <v>44</v>
      </c>
      <c r="AA43" s="20" t="s">
        <v>44</v>
      </c>
      <c r="AB43" s="146" t="s">
        <v>44</v>
      </c>
      <c r="AC43" s="20" t="s">
        <v>44</v>
      </c>
      <c r="AD43" s="20" t="s">
        <v>44</v>
      </c>
      <c r="AE43" s="146" t="s">
        <v>44</v>
      </c>
      <c r="AF43" s="20" t="s">
        <v>44</v>
      </c>
      <c r="AG43" s="18" t="s">
        <v>44</v>
      </c>
      <c r="AH43" s="146" t="s">
        <v>44</v>
      </c>
      <c r="AI43" s="20" t="s">
        <v>44</v>
      </c>
      <c r="AJ43" s="18" t="s">
        <v>44</v>
      </c>
      <c r="AK43" s="146" t="s">
        <v>44</v>
      </c>
      <c r="AL43" s="20" t="s">
        <v>44</v>
      </c>
      <c r="AM43" s="20" t="s">
        <v>44</v>
      </c>
      <c r="AN43" s="20" t="s">
        <v>44</v>
      </c>
      <c r="AO43" s="20" t="s">
        <v>44</v>
      </c>
      <c r="AP43" s="20" t="s">
        <v>44</v>
      </c>
      <c r="AQ43" s="20" t="s">
        <v>44</v>
      </c>
      <c r="AR43" s="20" t="s">
        <v>44</v>
      </c>
      <c r="AS43" s="20" t="s">
        <v>44</v>
      </c>
      <c r="AT43" s="20" t="s">
        <v>44</v>
      </c>
      <c r="AU43" s="20" t="s">
        <v>44</v>
      </c>
      <c r="AV43" s="20" t="s">
        <v>44</v>
      </c>
      <c r="AW43" s="18" t="s">
        <v>44</v>
      </c>
    </row>
    <row r="44" spans="1:49">
      <c r="A44" s="83"/>
      <c r="B44" s="273">
        <v>42</v>
      </c>
      <c r="C44" s="263">
        <v>200</v>
      </c>
      <c r="D44" s="255">
        <v>1</v>
      </c>
      <c r="E44" s="256">
        <v>0</v>
      </c>
      <c r="F44" s="20">
        <f t="shared" si="9"/>
        <v>52.772212999999965</v>
      </c>
      <c r="G44" s="18">
        <v>2062.436005</v>
      </c>
      <c r="H44" s="263">
        <v>1</v>
      </c>
      <c r="I44" s="8" t="s">
        <v>42</v>
      </c>
      <c r="J44" s="20">
        <v>11.9</v>
      </c>
      <c r="K44" s="20">
        <v>6.18</v>
      </c>
      <c r="L44" s="20">
        <v>9.89</v>
      </c>
      <c r="M44" s="20">
        <v>9.89</v>
      </c>
      <c r="N44" s="146">
        <v>8.7317</v>
      </c>
      <c r="O44" s="20">
        <v>-0.14076666666666782</v>
      </c>
      <c r="P44" s="20">
        <v>6.8564474999999998</v>
      </c>
      <c r="Q44" s="20">
        <v>6.8564474999999998</v>
      </c>
      <c r="R44" s="2">
        <v>0.48499999999999943</v>
      </c>
      <c r="S44" s="20">
        <v>1.8752525000000002</v>
      </c>
      <c r="T44" s="20">
        <v>1.8752525000000002</v>
      </c>
      <c r="U44" s="20">
        <f>SQRT((O44^2)+(R44^2))</f>
        <v>0.50501510318449316</v>
      </c>
      <c r="V44" s="147">
        <v>2.1</v>
      </c>
      <c r="W44" s="20">
        <v>0.51621428571428574</v>
      </c>
      <c r="X44" s="24">
        <v>1.8272113888888868E-2</v>
      </c>
      <c r="Y44" s="20">
        <v>4.9103379249572754E-2</v>
      </c>
      <c r="Z44" s="20">
        <v>0.40959998965263367</v>
      </c>
      <c r="AA44" s="18">
        <v>6.379999965429306E-2</v>
      </c>
      <c r="AB44" s="20">
        <v>1.0664</v>
      </c>
      <c r="AC44" s="20">
        <v>1.0664</v>
      </c>
      <c r="AD44" s="20" t="s">
        <v>44</v>
      </c>
      <c r="AE44" s="17">
        <v>-118.85312426539676</v>
      </c>
      <c r="AF44" s="20">
        <v>-15.567654584693566</v>
      </c>
      <c r="AG44" s="18">
        <f>AE44-(8*AF44)</f>
        <v>5.6881124121517672</v>
      </c>
      <c r="AH44" s="49">
        <v>2.0828060000000002</v>
      </c>
      <c r="AI44" s="49">
        <v>8.1119999999999998E-2</v>
      </c>
      <c r="AJ44" s="49">
        <f>AI44*2.303*100</f>
        <v>18.681936</v>
      </c>
      <c r="AK44" s="17">
        <v>5568.0051728705203</v>
      </c>
      <c r="AL44" s="20">
        <v>1446.0537739067718</v>
      </c>
      <c r="AM44" s="20">
        <v>71.988461395988267</v>
      </c>
      <c r="AN44" s="20">
        <v>18785.626196536316</v>
      </c>
      <c r="AO44" s="20">
        <v>4242.4941837592341</v>
      </c>
      <c r="AP44" s="20">
        <v>4174.9450271161604</v>
      </c>
      <c r="AQ44" s="20">
        <v>5.6102519802493447</v>
      </c>
      <c r="AR44" s="20">
        <v>5.6321654883435555</v>
      </c>
      <c r="AS44" s="20">
        <v>44.930134787987967</v>
      </c>
      <c r="AT44" s="20">
        <v>17.156061182802965</v>
      </c>
      <c r="AU44" s="20">
        <v>2.7837066399764372</v>
      </c>
      <c r="AV44" s="20">
        <v>29.144014232960799</v>
      </c>
      <c r="AW44" s="18">
        <v>129.59359064489982</v>
      </c>
    </row>
    <row r="45" spans="1:49">
      <c r="A45" s="83"/>
      <c r="B45" s="273">
        <v>43</v>
      </c>
      <c r="C45" s="263" t="s">
        <v>44</v>
      </c>
      <c r="D45" s="255">
        <v>0</v>
      </c>
      <c r="E45" s="256">
        <v>1</v>
      </c>
      <c r="F45" s="20">
        <f t="shared" si="9"/>
        <v>37.230380999999852</v>
      </c>
      <c r="G45" s="18">
        <v>2099.6663859999999</v>
      </c>
      <c r="H45" s="263">
        <v>1</v>
      </c>
      <c r="I45" s="8" t="s">
        <v>42</v>
      </c>
      <c r="J45" s="20" t="s">
        <v>44</v>
      </c>
      <c r="K45" s="20" t="s">
        <v>44</v>
      </c>
      <c r="L45" s="20" t="s">
        <v>44</v>
      </c>
      <c r="M45" s="20" t="s">
        <v>44</v>
      </c>
      <c r="N45" s="146" t="s">
        <v>44</v>
      </c>
      <c r="O45" s="20" t="s">
        <v>44</v>
      </c>
      <c r="P45" s="20" t="s">
        <v>44</v>
      </c>
      <c r="Q45" s="20" t="s">
        <v>44</v>
      </c>
      <c r="R45" s="20" t="s">
        <v>44</v>
      </c>
      <c r="S45" s="20" t="s">
        <v>44</v>
      </c>
      <c r="T45" s="20" t="s">
        <v>44</v>
      </c>
      <c r="U45" s="20" t="s">
        <v>44</v>
      </c>
      <c r="V45" s="147" t="s">
        <v>44</v>
      </c>
      <c r="W45" s="20" t="s">
        <v>44</v>
      </c>
      <c r="X45" s="20" t="s">
        <v>44</v>
      </c>
      <c r="Y45" s="20" t="s">
        <v>44</v>
      </c>
      <c r="Z45" s="20" t="s">
        <v>44</v>
      </c>
      <c r="AA45" s="18" t="s">
        <v>44</v>
      </c>
      <c r="AB45" s="20" t="s">
        <v>44</v>
      </c>
      <c r="AC45" s="20" t="s">
        <v>44</v>
      </c>
      <c r="AD45" s="20" t="s">
        <v>44</v>
      </c>
      <c r="AE45" s="17" t="s">
        <v>44</v>
      </c>
      <c r="AF45" s="20" t="s">
        <v>44</v>
      </c>
      <c r="AG45" s="18" t="s">
        <v>44</v>
      </c>
      <c r="AH45" s="20" t="s">
        <v>44</v>
      </c>
      <c r="AI45" s="20" t="s">
        <v>44</v>
      </c>
      <c r="AJ45" s="20" t="s">
        <v>44</v>
      </c>
      <c r="AK45" s="17" t="s">
        <v>44</v>
      </c>
      <c r="AL45" s="20" t="s">
        <v>44</v>
      </c>
      <c r="AM45" s="20" t="s">
        <v>44</v>
      </c>
      <c r="AN45" s="20" t="s">
        <v>44</v>
      </c>
      <c r="AO45" s="20" t="s">
        <v>44</v>
      </c>
      <c r="AP45" s="20" t="s">
        <v>44</v>
      </c>
      <c r="AQ45" s="20" t="s">
        <v>44</v>
      </c>
      <c r="AR45" s="20" t="s">
        <v>44</v>
      </c>
      <c r="AS45" s="20" t="s">
        <v>44</v>
      </c>
      <c r="AT45" s="20" t="s">
        <v>44</v>
      </c>
      <c r="AU45" s="20" t="s">
        <v>44</v>
      </c>
      <c r="AV45" s="20" t="s">
        <v>44</v>
      </c>
      <c r="AW45" s="18" t="s">
        <v>44</v>
      </c>
    </row>
    <row r="46" spans="1:49">
      <c r="A46" s="83"/>
      <c r="B46" s="273">
        <v>44</v>
      </c>
      <c r="C46" s="263" t="s">
        <v>44</v>
      </c>
      <c r="D46" s="255">
        <v>0</v>
      </c>
      <c r="E46" s="256">
        <v>1</v>
      </c>
      <c r="F46" s="20">
        <f t="shared" si="9"/>
        <v>58.779113999999936</v>
      </c>
      <c r="G46" s="18">
        <v>2158.4454999999998</v>
      </c>
      <c r="H46" s="263">
        <v>1</v>
      </c>
      <c r="I46" s="8" t="s">
        <v>42</v>
      </c>
      <c r="J46" s="20" t="s">
        <v>44</v>
      </c>
      <c r="K46" s="20" t="s">
        <v>44</v>
      </c>
      <c r="L46" s="20" t="s">
        <v>44</v>
      </c>
      <c r="M46" s="20" t="s">
        <v>44</v>
      </c>
      <c r="N46" s="146" t="s">
        <v>44</v>
      </c>
      <c r="O46" s="20" t="s">
        <v>44</v>
      </c>
      <c r="P46" s="20" t="s">
        <v>44</v>
      </c>
      <c r="Q46" s="20" t="s">
        <v>44</v>
      </c>
      <c r="R46" s="20" t="s">
        <v>44</v>
      </c>
      <c r="S46" s="20" t="s">
        <v>44</v>
      </c>
      <c r="T46" s="20" t="s">
        <v>44</v>
      </c>
      <c r="U46" s="20" t="s">
        <v>44</v>
      </c>
      <c r="V46" s="147" t="s">
        <v>44</v>
      </c>
      <c r="W46" s="20" t="s">
        <v>44</v>
      </c>
      <c r="X46" s="20" t="s">
        <v>44</v>
      </c>
      <c r="Y46" s="20" t="s">
        <v>44</v>
      </c>
      <c r="Z46" s="20" t="s">
        <v>44</v>
      </c>
      <c r="AA46" s="18" t="s">
        <v>44</v>
      </c>
      <c r="AB46" s="20" t="s">
        <v>44</v>
      </c>
      <c r="AC46" s="20" t="s">
        <v>44</v>
      </c>
      <c r="AD46" s="20" t="s">
        <v>44</v>
      </c>
      <c r="AE46" s="17" t="s">
        <v>44</v>
      </c>
      <c r="AF46" s="20" t="s">
        <v>44</v>
      </c>
      <c r="AG46" s="18" t="s">
        <v>44</v>
      </c>
      <c r="AH46" s="20" t="s">
        <v>44</v>
      </c>
      <c r="AI46" s="20" t="s">
        <v>44</v>
      </c>
      <c r="AJ46" s="20" t="s">
        <v>44</v>
      </c>
      <c r="AK46" s="17" t="s">
        <v>44</v>
      </c>
      <c r="AL46" s="20" t="s">
        <v>44</v>
      </c>
      <c r="AM46" s="20" t="s">
        <v>44</v>
      </c>
      <c r="AN46" s="20" t="s">
        <v>44</v>
      </c>
      <c r="AO46" s="20" t="s">
        <v>44</v>
      </c>
      <c r="AP46" s="20" t="s">
        <v>44</v>
      </c>
      <c r="AQ46" s="20" t="s">
        <v>44</v>
      </c>
      <c r="AR46" s="20" t="s">
        <v>44</v>
      </c>
      <c r="AS46" s="20" t="s">
        <v>44</v>
      </c>
      <c r="AT46" s="20" t="s">
        <v>44</v>
      </c>
      <c r="AU46" s="20" t="s">
        <v>44</v>
      </c>
      <c r="AV46" s="20" t="s">
        <v>44</v>
      </c>
      <c r="AW46" s="18" t="s">
        <v>44</v>
      </c>
    </row>
    <row r="47" spans="1:49">
      <c r="A47" s="83"/>
      <c r="B47" s="273">
        <v>45</v>
      </c>
      <c r="C47" s="263" t="s">
        <v>44</v>
      </c>
      <c r="D47" s="255">
        <v>0</v>
      </c>
      <c r="E47" s="256">
        <v>1</v>
      </c>
      <c r="F47" s="20">
        <f t="shared" si="9"/>
        <v>56.584228000000167</v>
      </c>
      <c r="G47" s="18">
        <v>2215.029728</v>
      </c>
      <c r="H47" s="263" t="s">
        <v>42</v>
      </c>
      <c r="I47" s="8" t="s">
        <v>42</v>
      </c>
      <c r="J47" s="20" t="s">
        <v>44</v>
      </c>
      <c r="K47" s="20" t="s">
        <v>44</v>
      </c>
      <c r="L47" s="20" t="s">
        <v>44</v>
      </c>
      <c r="M47" s="20" t="s">
        <v>44</v>
      </c>
      <c r="N47" s="146" t="s">
        <v>44</v>
      </c>
      <c r="O47" s="20" t="s">
        <v>44</v>
      </c>
      <c r="P47" s="20" t="s">
        <v>44</v>
      </c>
      <c r="Q47" s="20" t="s">
        <v>44</v>
      </c>
      <c r="R47" s="20" t="s">
        <v>44</v>
      </c>
      <c r="S47" s="20" t="s">
        <v>44</v>
      </c>
      <c r="T47" s="20" t="s">
        <v>44</v>
      </c>
      <c r="U47" s="20" t="s">
        <v>44</v>
      </c>
      <c r="V47" s="147" t="s">
        <v>44</v>
      </c>
      <c r="W47" s="20" t="s">
        <v>44</v>
      </c>
      <c r="X47" s="20" t="s">
        <v>44</v>
      </c>
      <c r="Y47" s="20" t="s">
        <v>44</v>
      </c>
      <c r="Z47" s="20" t="s">
        <v>44</v>
      </c>
      <c r="AA47" s="18" t="s">
        <v>44</v>
      </c>
      <c r="AB47" s="20" t="s">
        <v>44</v>
      </c>
      <c r="AC47" s="20" t="s">
        <v>44</v>
      </c>
      <c r="AD47" s="20" t="s">
        <v>44</v>
      </c>
      <c r="AE47" s="17" t="s">
        <v>44</v>
      </c>
      <c r="AF47" s="20" t="s">
        <v>44</v>
      </c>
      <c r="AG47" s="18" t="s">
        <v>44</v>
      </c>
      <c r="AH47" s="20" t="s">
        <v>44</v>
      </c>
      <c r="AI47" s="20" t="s">
        <v>44</v>
      </c>
      <c r="AJ47" s="20" t="s">
        <v>44</v>
      </c>
      <c r="AK47" s="17" t="s">
        <v>44</v>
      </c>
      <c r="AL47" s="20" t="s">
        <v>44</v>
      </c>
      <c r="AM47" s="20" t="s">
        <v>44</v>
      </c>
      <c r="AN47" s="20" t="s">
        <v>44</v>
      </c>
      <c r="AO47" s="20" t="s">
        <v>44</v>
      </c>
      <c r="AP47" s="20" t="s">
        <v>44</v>
      </c>
      <c r="AQ47" s="20" t="s">
        <v>44</v>
      </c>
      <c r="AR47" s="20" t="s">
        <v>44</v>
      </c>
      <c r="AS47" s="20" t="s">
        <v>44</v>
      </c>
      <c r="AT47" s="20" t="s">
        <v>44</v>
      </c>
      <c r="AU47" s="20" t="s">
        <v>44</v>
      </c>
      <c r="AV47" s="20" t="s">
        <v>44</v>
      </c>
      <c r="AW47" s="18" t="s">
        <v>44</v>
      </c>
    </row>
    <row r="48" spans="1:49">
      <c r="A48" s="83"/>
      <c r="B48" s="273">
        <v>46</v>
      </c>
      <c r="C48" s="263" t="s">
        <v>44</v>
      </c>
      <c r="D48" s="255">
        <v>0</v>
      </c>
      <c r="E48" s="256">
        <v>1</v>
      </c>
      <c r="F48" s="20">
        <f t="shared" si="9"/>
        <v>40.221834999999828</v>
      </c>
      <c r="G48" s="18">
        <v>2255.2515629999998</v>
      </c>
      <c r="H48" s="263">
        <v>1</v>
      </c>
      <c r="I48" s="8" t="s">
        <v>42</v>
      </c>
      <c r="J48" s="20" t="s">
        <v>44</v>
      </c>
      <c r="K48" s="20" t="s">
        <v>44</v>
      </c>
      <c r="L48" s="20" t="s">
        <v>44</v>
      </c>
      <c r="M48" s="20" t="s">
        <v>44</v>
      </c>
      <c r="N48" s="146" t="s">
        <v>44</v>
      </c>
      <c r="O48" s="20" t="s">
        <v>44</v>
      </c>
      <c r="P48" s="20" t="s">
        <v>44</v>
      </c>
      <c r="Q48" s="20" t="s">
        <v>44</v>
      </c>
      <c r="R48" s="20" t="s">
        <v>44</v>
      </c>
      <c r="S48" s="20" t="s">
        <v>44</v>
      </c>
      <c r="T48" s="20" t="s">
        <v>44</v>
      </c>
      <c r="U48" s="20" t="s">
        <v>44</v>
      </c>
      <c r="V48" s="147" t="s">
        <v>44</v>
      </c>
      <c r="W48" s="20" t="s">
        <v>44</v>
      </c>
      <c r="X48" s="20" t="s">
        <v>44</v>
      </c>
      <c r="Y48" s="20" t="s">
        <v>44</v>
      </c>
      <c r="Z48" s="20" t="s">
        <v>44</v>
      </c>
      <c r="AA48" s="18" t="s">
        <v>44</v>
      </c>
      <c r="AB48" s="20" t="s">
        <v>44</v>
      </c>
      <c r="AC48" s="20" t="s">
        <v>44</v>
      </c>
      <c r="AD48" s="20" t="s">
        <v>44</v>
      </c>
      <c r="AE48" s="17" t="s">
        <v>44</v>
      </c>
      <c r="AF48" s="20" t="s">
        <v>44</v>
      </c>
      <c r="AG48" s="18" t="s">
        <v>44</v>
      </c>
      <c r="AH48" s="20" t="s">
        <v>44</v>
      </c>
      <c r="AI48" s="20" t="s">
        <v>44</v>
      </c>
      <c r="AJ48" s="20" t="s">
        <v>44</v>
      </c>
      <c r="AK48" s="17" t="s">
        <v>44</v>
      </c>
      <c r="AL48" s="20" t="s">
        <v>44</v>
      </c>
      <c r="AM48" s="20" t="s">
        <v>44</v>
      </c>
      <c r="AN48" s="20" t="s">
        <v>44</v>
      </c>
      <c r="AO48" s="20" t="s">
        <v>44</v>
      </c>
      <c r="AP48" s="20" t="s">
        <v>44</v>
      </c>
      <c r="AQ48" s="20" t="s">
        <v>44</v>
      </c>
      <c r="AR48" s="20" t="s">
        <v>44</v>
      </c>
      <c r="AS48" s="20" t="s">
        <v>44</v>
      </c>
      <c r="AT48" s="20" t="s">
        <v>44</v>
      </c>
      <c r="AU48" s="20" t="s">
        <v>44</v>
      </c>
      <c r="AV48" s="20" t="s">
        <v>44</v>
      </c>
      <c r="AW48" s="18" t="s">
        <v>44</v>
      </c>
    </row>
    <row r="49" spans="1:49">
      <c r="A49" s="83"/>
      <c r="B49" s="273">
        <v>47</v>
      </c>
      <c r="C49" s="263" t="s">
        <v>44</v>
      </c>
      <c r="D49" s="255">
        <v>0</v>
      </c>
      <c r="E49" s="256">
        <v>1</v>
      </c>
      <c r="F49" s="20">
        <f t="shared" si="9"/>
        <v>52.846220000000358</v>
      </c>
      <c r="G49" s="18">
        <v>2308.0977830000002</v>
      </c>
      <c r="H49" s="263" t="s">
        <v>42</v>
      </c>
      <c r="I49" s="8" t="s">
        <v>42</v>
      </c>
      <c r="J49" s="20" t="s">
        <v>44</v>
      </c>
      <c r="K49" s="20" t="s">
        <v>44</v>
      </c>
      <c r="L49" s="20" t="s">
        <v>44</v>
      </c>
      <c r="M49" s="20" t="s">
        <v>44</v>
      </c>
      <c r="N49" s="146" t="s">
        <v>44</v>
      </c>
      <c r="O49" s="20" t="s">
        <v>44</v>
      </c>
      <c r="P49" s="20" t="s">
        <v>44</v>
      </c>
      <c r="Q49" s="20" t="s">
        <v>44</v>
      </c>
      <c r="R49" s="20" t="s">
        <v>44</v>
      </c>
      <c r="S49" s="20" t="s">
        <v>44</v>
      </c>
      <c r="T49" s="20" t="s">
        <v>44</v>
      </c>
      <c r="U49" s="20" t="s">
        <v>44</v>
      </c>
      <c r="V49" s="147" t="s">
        <v>44</v>
      </c>
      <c r="W49" s="20" t="s">
        <v>44</v>
      </c>
      <c r="X49" s="20" t="s">
        <v>44</v>
      </c>
      <c r="Y49" s="20" t="s">
        <v>44</v>
      </c>
      <c r="Z49" s="20" t="s">
        <v>44</v>
      </c>
      <c r="AA49" s="18" t="s">
        <v>44</v>
      </c>
      <c r="AB49" s="20" t="s">
        <v>44</v>
      </c>
      <c r="AC49" s="20" t="s">
        <v>44</v>
      </c>
      <c r="AD49" s="20" t="s">
        <v>44</v>
      </c>
      <c r="AE49" s="17" t="s">
        <v>44</v>
      </c>
      <c r="AF49" s="20" t="s">
        <v>44</v>
      </c>
      <c r="AG49" s="18" t="s">
        <v>44</v>
      </c>
      <c r="AH49" s="20" t="s">
        <v>44</v>
      </c>
      <c r="AI49" s="20" t="s">
        <v>44</v>
      </c>
      <c r="AJ49" s="20" t="s">
        <v>44</v>
      </c>
      <c r="AK49" s="17" t="s">
        <v>44</v>
      </c>
      <c r="AL49" s="20" t="s">
        <v>44</v>
      </c>
      <c r="AM49" s="20" t="s">
        <v>44</v>
      </c>
      <c r="AN49" s="20" t="s">
        <v>44</v>
      </c>
      <c r="AO49" s="20" t="s">
        <v>44</v>
      </c>
      <c r="AP49" s="20" t="s">
        <v>44</v>
      </c>
      <c r="AQ49" s="20" t="s">
        <v>44</v>
      </c>
      <c r="AR49" s="20" t="s">
        <v>44</v>
      </c>
      <c r="AS49" s="20" t="s">
        <v>44</v>
      </c>
      <c r="AT49" s="20" t="s">
        <v>44</v>
      </c>
      <c r="AU49" s="20" t="s">
        <v>44</v>
      </c>
      <c r="AV49" s="20" t="s">
        <v>44</v>
      </c>
      <c r="AW49" s="18" t="s">
        <v>44</v>
      </c>
    </row>
    <row r="50" spans="1:49">
      <c r="A50" s="83"/>
      <c r="B50" s="273">
        <v>48</v>
      </c>
      <c r="C50" s="263" t="s">
        <v>44</v>
      </c>
      <c r="D50" s="255">
        <v>0</v>
      </c>
      <c r="E50" s="256">
        <v>1</v>
      </c>
      <c r="F50" s="20">
        <f t="shared" si="9"/>
        <v>56.670182999999724</v>
      </c>
      <c r="G50" s="18">
        <v>2364.7679659999999</v>
      </c>
      <c r="H50" s="263">
        <v>1</v>
      </c>
      <c r="I50" s="8" t="s">
        <v>42</v>
      </c>
      <c r="J50" s="20" t="s">
        <v>44</v>
      </c>
      <c r="K50" s="20" t="s">
        <v>44</v>
      </c>
      <c r="L50" s="20" t="s">
        <v>44</v>
      </c>
      <c r="M50" s="20" t="s">
        <v>44</v>
      </c>
      <c r="N50" s="146" t="s">
        <v>44</v>
      </c>
      <c r="O50" s="20" t="s">
        <v>44</v>
      </c>
      <c r="P50" s="20" t="s">
        <v>44</v>
      </c>
      <c r="Q50" s="20" t="s">
        <v>44</v>
      </c>
      <c r="R50" s="20" t="s">
        <v>44</v>
      </c>
      <c r="S50" s="20" t="s">
        <v>44</v>
      </c>
      <c r="T50" s="20" t="s">
        <v>44</v>
      </c>
      <c r="U50" s="20" t="s">
        <v>44</v>
      </c>
      <c r="V50" s="147" t="s">
        <v>44</v>
      </c>
      <c r="W50" s="20" t="s">
        <v>44</v>
      </c>
      <c r="X50" s="20" t="s">
        <v>44</v>
      </c>
      <c r="Y50" s="20" t="s">
        <v>44</v>
      </c>
      <c r="Z50" s="20" t="s">
        <v>44</v>
      </c>
      <c r="AA50" s="18" t="s">
        <v>44</v>
      </c>
      <c r="AB50" s="20" t="s">
        <v>44</v>
      </c>
      <c r="AC50" s="20" t="s">
        <v>44</v>
      </c>
      <c r="AD50" s="20" t="s">
        <v>44</v>
      </c>
      <c r="AE50" s="17" t="s">
        <v>44</v>
      </c>
      <c r="AF50" s="20" t="s">
        <v>44</v>
      </c>
      <c r="AG50" s="18" t="s">
        <v>44</v>
      </c>
      <c r="AH50" s="20" t="s">
        <v>44</v>
      </c>
      <c r="AI50" s="20" t="s">
        <v>44</v>
      </c>
      <c r="AJ50" s="20" t="s">
        <v>44</v>
      </c>
      <c r="AK50" s="17" t="s">
        <v>44</v>
      </c>
      <c r="AL50" s="20" t="s">
        <v>44</v>
      </c>
      <c r="AM50" s="20" t="s">
        <v>44</v>
      </c>
      <c r="AN50" s="20" t="s">
        <v>44</v>
      </c>
      <c r="AO50" s="20" t="s">
        <v>44</v>
      </c>
      <c r="AP50" s="20" t="s">
        <v>44</v>
      </c>
      <c r="AQ50" s="20" t="s">
        <v>44</v>
      </c>
      <c r="AR50" s="20" t="s">
        <v>44</v>
      </c>
      <c r="AS50" s="20" t="s">
        <v>44</v>
      </c>
      <c r="AT50" s="20" t="s">
        <v>44</v>
      </c>
      <c r="AU50" s="20" t="s">
        <v>44</v>
      </c>
      <c r="AV50" s="20" t="s">
        <v>44</v>
      </c>
      <c r="AW50" s="18" t="s">
        <v>44</v>
      </c>
    </row>
    <row r="51" spans="1:49">
      <c r="A51" s="83"/>
      <c r="B51" s="273">
        <v>49</v>
      </c>
      <c r="C51" s="263" t="s">
        <v>44</v>
      </c>
      <c r="D51" s="255">
        <v>0</v>
      </c>
      <c r="E51" s="256">
        <v>1</v>
      </c>
      <c r="F51" s="20">
        <f t="shared" si="9"/>
        <v>56.079369000000042</v>
      </c>
      <c r="G51" s="18">
        <v>2420.8473349999999</v>
      </c>
      <c r="H51" s="263" t="s">
        <v>42</v>
      </c>
      <c r="I51" s="8" t="s">
        <v>42</v>
      </c>
      <c r="J51" s="20" t="s">
        <v>44</v>
      </c>
      <c r="K51" s="20" t="s">
        <v>44</v>
      </c>
      <c r="L51" s="20" t="s">
        <v>44</v>
      </c>
      <c r="M51" s="20" t="s">
        <v>44</v>
      </c>
      <c r="N51" s="146" t="s">
        <v>44</v>
      </c>
      <c r="O51" s="20" t="s">
        <v>44</v>
      </c>
      <c r="P51" s="20" t="s">
        <v>44</v>
      </c>
      <c r="Q51" s="20" t="s">
        <v>44</v>
      </c>
      <c r="R51" s="20" t="s">
        <v>44</v>
      </c>
      <c r="S51" s="20" t="s">
        <v>44</v>
      </c>
      <c r="T51" s="20" t="s">
        <v>44</v>
      </c>
      <c r="U51" s="20" t="s">
        <v>44</v>
      </c>
      <c r="V51" s="147" t="s">
        <v>44</v>
      </c>
      <c r="W51" s="20" t="s">
        <v>44</v>
      </c>
      <c r="X51" s="20" t="s">
        <v>44</v>
      </c>
      <c r="Y51" s="20" t="s">
        <v>44</v>
      </c>
      <c r="Z51" s="20" t="s">
        <v>44</v>
      </c>
      <c r="AA51" s="18" t="s">
        <v>44</v>
      </c>
      <c r="AB51" s="20" t="s">
        <v>44</v>
      </c>
      <c r="AC51" s="20" t="s">
        <v>44</v>
      </c>
      <c r="AD51" s="20" t="s">
        <v>44</v>
      </c>
      <c r="AE51" s="17" t="s">
        <v>44</v>
      </c>
      <c r="AF51" s="20" t="s">
        <v>44</v>
      </c>
      <c r="AG51" s="18" t="s">
        <v>44</v>
      </c>
      <c r="AH51" s="20" t="s">
        <v>44</v>
      </c>
      <c r="AI51" s="20" t="s">
        <v>44</v>
      </c>
      <c r="AJ51" s="20" t="s">
        <v>44</v>
      </c>
      <c r="AK51" s="17" t="s">
        <v>44</v>
      </c>
      <c r="AL51" s="20" t="s">
        <v>44</v>
      </c>
      <c r="AM51" s="20" t="s">
        <v>44</v>
      </c>
      <c r="AN51" s="20" t="s">
        <v>44</v>
      </c>
      <c r="AO51" s="20" t="s">
        <v>44</v>
      </c>
      <c r="AP51" s="20" t="s">
        <v>44</v>
      </c>
      <c r="AQ51" s="20" t="s">
        <v>44</v>
      </c>
      <c r="AR51" s="20" t="s">
        <v>44</v>
      </c>
      <c r="AS51" s="20" t="s">
        <v>44</v>
      </c>
      <c r="AT51" s="20" t="s">
        <v>44</v>
      </c>
      <c r="AU51" s="20" t="s">
        <v>44</v>
      </c>
      <c r="AV51" s="20" t="s">
        <v>44</v>
      </c>
      <c r="AW51" s="18" t="s">
        <v>44</v>
      </c>
    </row>
    <row r="52" spans="1:49">
      <c r="A52" s="83"/>
      <c r="B52" s="273">
        <v>50</v>
      </c>
      <c r="C52" s="263" t="s">
        <v>44</v>
      </c>
      <c r="D52" s="255">
        <v>0</v>
      </c>
      <c r="E52" s="256">
        <v>1</v>
      </c>
      <c r="F52" s="20">
        <f t="shared" si="9"/>
        <v>45.897386999999981</v>
      </c>
      <c r="G52" s="18">
        <v>2466.7447219999999</v>
      </c>
      <c r="H52" s="263">
        <v>1</v>
      </c>
      <c r="I52" s="8" t="s">
        <v>42</v>
      </c>
      <c r="J52" s="20" t="s">
        <v>44</v>
      </c>
      <c r="K52" s="20" t="s">
        <v>44</v>
      </c>
      <c r="L52" s="20" t="s">
        <v>44</v>
      </c>
      <c r="M52" s="20" t="s">
        <v>44</v>
      </c>
      <c r="N52" s="146" t="s">
        <v>44</v>
      </c>
      <c r="O52" s="20" t="s">
        <v>44</v>
      </c>
      <c r="P52" s="20" t="s">
        <v>44</v>
      </c>
      <c r="Q52" s="20" t="s">
        <v>44</v>
      </c>
      <c r="R52" s="20" t="s">
        <v>44</v>
      </c>
      <c r="S52" s="20" t="s">
        <v>44</v>
      </c>
      <c r="T52" s="20" t="s">
        <v>44</v>
      </c>
      <c r="U52" s="20" t="s">
        <v>44</v>
      </c>
      <c r="V52" s="147" t="s">
        <v>44</v>
      </c>
      <c r="W52" s="20" t="s">
        <v>44</v>
      </c>
      <c r="X52" s="20" t="s">
        <v>44</v>
      </c>
      <c r="Y52" s="20" t="s">
        <v>44</v>
      </c>
      <c r="Z52" s="20" t="s">
        <v>44</v>
      </c>
      <c r="AA52" s="18" t="s">
        <v>44</v>
      </c>
      <c r="AB52" s="20" t="s">
        <v>44</v>
      </c>
      <c r="AC52" s="20" t="s">
        <v>44</v>
      </c>
      <c r="AD52" s="20" t="s">
        <v>44</v>
      </c>
      <c r="AE52" s="17" t="s">
        <v>44</v>
      </c>
      <c r="AF52" s="20" t="s">
        <v>44</v>
      </c>
      <c r="AG52" s="18" t="s">
        <v>44</v>
      </c>
      <c r="AH52" s="20" t="s">
        <v>44</v>
      </c>
      <c r="AI52" s="20" t="s">
        <v>44</v>
      </c>
      <c r="AJ52" s="20" t="s">
        <v>44</v>
      </c>
      <c r="AK52" s="17" t="s">
        <v>44</v>
      </c>
      <c r="AL52" s="20" t="s">
        <v>44</v>
      </c>
      <c r="AM52" s="20" t="s">
        <v>44</v>
      </c>
      <c r="AN52" s="20" t="s">
        <v>44</v>
      </c>
      <c r="AO52" s="20" t="s">
        <v>44</v>
      </c>
      <c r="AP52" s="20" t="s">
        <v>44</v>
      </c>
      <c r="AQ52" s="20" t="s">
        <v>44</v>
      </c>
      <c r="AR52" s="20" t="s">
        <v>44</v>
      </c>
      <c r="AS52" s="20" t="s">
        <v>44</v>
      </c>
      <c r="AT52" s="20" t="s">
        <v>44</v>
      </c>
      <c r="AU52" s="20" t="s">
        <v>44</v>
      </c>
      <c r="AV52" s="20" t="s">
        <v>44</v>
      </c>
      <c r="AW52" s="18" t="s">
        <v>44</v>
      </c>
    </row>
    <row r="53" spans="1:49">
      <c r="A53" s="83"/>
      <c r="B53" s="273">
        <v>51</v>
      </c>
      <c r="C53" s="263" t="s">
        <v>44</v>
      </c>
      <c r="D53" s="255">
        <v>0</v>
      </c>
      <c r="E53" s="256">
        <v>1</v>
      </c>
      <c r="F53" s="20">
        <f t="shared" si="9"/>
        <v>59.709077999999863</v>
      </c>
      <c r="G53" s="18">
        <v>2526.4537999999998</v>
      </c>
      <c r="H53" s="263" t="s">
        <v>42</v>
      </c>
      <c r="I53" s="8" t="s">
        <v>42</v>
      </c>
      <c r="J53" s="20" t="s">
        <v>44</v>
      </c>
      <c r="K53" s="20" t="s">
        <v>44</v>
      </c>
      <c r="L53" s="20" t="s">
        <v>44</v>
      </c>
      <c r="M53" s="20" t="s">
        <v>44</v>
      </c>
      <c r="N53" s="146" t="s">
        <v>44</v>
      </c>
      <c r="O53" s="20" t="s">
        <v>44</v>
      </c>
      <c r="P53" s="20" t="s">
        <v>44</v>
      </c>
      <c r="Q53" s="20" t="s">
        <v>44</v>
      </c>
      <c r="R53" s="20" t="s">
        <v>44</v>
      </c>
      <c r="S53" s="20" t="s">
        <v>44</v>
      </c>
      <c r="T53" s="20" t="s">
        <v>44</v>
      </c>
      <c r="U53" s="20" t="s">
        <v>44</v>
      </c>
      <c r="V53" s="147" t="s">
        <v>44</v>
      </c>
      <c r="W53" s="20" t="s">
        <v>44</v>
      </c>
      <c r="X53" s="20" t="s">
        <v>44</v>
      </c>
      <c r="Y53" s="20" t="s">
        <v>44</v>
      </c>
      <c r="Z53" s="20" t="s">
        <v>44</v>
      </c>
      <c r="AA53" s="18" t="s">
        <v>44</v>
      </c>
      <c r="AB53" s="20" t="s">
        <v>44</v>
      </c>
      <c r="AC53" s="20" t="s">
        <v>44</v>
      </c>
      <c r="AD53" s="20" t="s">
        <v>44</v>
      </c>
      <c r="AE53" s="17" t="s">
        <v>44</v>
      </c>
      <c r="AF53" s="20" t="s">
        <v>44</v>
      </c>
      <c r="AG53" s="18" t="s">
        <v>44</v>
      </c>
      <c r="AH53" s="20" t="s">
        <v>44</v>
      </c>
      <c r="AI53" s="20" t="s">
        <v>44</v>
      </c>
      <c r="AJ53" s="20" t="s">
        <v>44</v>
      </c>
      <c r="AK53" s="17" t="s">
        <v>44</v>
      </c>
      <c r="AL53" s="20" t="s">
        <v>44</v>
      </c>
      <c r="AM53" s="20" t="s">
        <v>44</v>
      </c>
      <c r="AN53" s="20" t="s">
        <v>44</v>
      </c>
      <c r="AO53" s="20" t="s">
        <v>44</v>
      </c>
      <c r="AP53" s="20" t="s">
        <v>44</v>
      </c>
      <c r="AQ53" s="20" t="s">
        <v>44</v>
      </c>
      <c r="AR53" s="20" t="s">
        <v>44</v>
      </c>
      <c r="AS53" s="20" t="s">
        <v>44</v>
      </c>
      <c r="AT53" s="20" t="s">
        <v>44</v>
      </c>
      <c r="AU53" s="20" t="s">
        <v>44</v>
      </c>
      <c r="AV53" s="20" t="s">
        <v>44</v>
      </c>
      <c r="AW53" s="18" t="s">
        <v>44</v>
      </c>
    </row>
    <row r="54" spans="1:49">
      <c r="A54" s="83"/>
      <c r="B54" s="273">
        <v>52</v>
      </c>
      <c r="C54" s="263" t="s">
        <v>44</v>
      </c>
      <c r="D54" s="255">
        <v>0</v>
      </c>
      <c r="E54" s="256">
        <v>1</v>
      </c>
      <c r="F54" s="20">
        <f t="shared" si="9"/>
        <v>41.873236000000361</v>
      </c>
      <c r="G54" s="18">
        <v>2568.3270360000001</v>
      </c>
      <c r="H54" s="263">
        <v>1</v>
      </c>
      <c r="I54" s="8" t="s">
        <v>42</v>
      </c>
      <c r="J54" s="20" t="s">
        <v>44</v>
      </c>
      <c r="K54" s="20" t="s">
        <v>44</v>
      </c>
      <c r="L54" s="20" t="s">
        <v>44</v>
      </c>
      <c r="M54" s="20" t="s">
        <v>44</v>
      </c>
      <c r="N54" s="146" t="s">
        <v>44</v>
      </c>
      <c r="O54" s="20" t="s">
        <v>44</v>
      </c>
      <c r="P54" s="20" t="s">
        <v>44</v>
      </c>
      <c r="Q54" s="20" t="s">
        <v>44</v>
      </c>
      <c r="R54" s="20" t="s">
        <v>44</v>
      </c>
      <c r="S54" s="20" t="s">
        <v>44</v>
      </c>
      <c r="T54" s="20" t="s">
        <v>44</v>
      </c>
      <c r="U54" s="20" t="s">
        <v>44</v>
      </c>
      <c r="V54" s="147" t="s">
        <v>44</v>
      </c>
      <c r="W54" s="20" t="s">
        <v>44</v>
      </c>
      <c r="X54" s="20" t="s">
        <v>44</v>
      </c>
      <c r="Y54" s="20" t="s">
        <v>44</v>
      </c>
      <c r="Z54" s="20" t="s">
        <v>44</v>
      </c>
      <c r="AA54" s="18" t="s">
        <v>44</v>
      </c>
      <c r="AB54" s="20" t="s">
        <v>44</v>
      </c>
      <c r="AC54" s="20" t="s">
        <v>44</v>
      </c>
      <c r="AD54" s="20" t="s">
        <v>44</v>
      </c>
      <c r="AE54" s="17" t="s">
        <v>44</v>
      </c>
      <c r="AF54" s="20" t="s">
        <v>44</v>
      </c>
      <c r="AG54" s="18" t="s">
        <v>44</v>
      </c>
      <c r="AH54" s="20" t="s">
        <v>44</v>
      </c>
      <c r="AI54" s="20" t="s">
        <v>44</v>
      </c>
      <c r="AJ54" s="20" t="s">
        <v>44</v>
      </c>
      <c r="AK54" s="17" t="s">
        <v>44</v>
      </c>
      <c r="AL54" s="20" t="s">
        <v>44</v>
      </c>
      <c r="AM54" s="20" t="s">
        <v>44</v>
      </c>
      <c r="AN54" s="20" t="s">
        <v>44</v>
      </c>
      <c r="AO54" s="20" t="s">
        <v>44</v>
      </c>
      <c r="AP54" s="20" t="s">
        <v>44</v>
      </c>
      <c r="AQ54" s="20" t="s">
        <v>44</v>
      </c>
      <c r="AR54" s="20" t="s">
        <v>44</v>
      </c>
      <c r="AS54" s="20" t="s">
        <v>44</v>
      </c>
      <c r="AT54" s="20" t="s">
        <v>44</v>
      </c>
      <c r="AU54" s="20" t="s">
        <v>44</v>
      </c>
      <c r="AV54" s="20" t="s">
        <v>44</v>
      </c>
      <c r="AW54" s="18" t="s">
        <v>44</v>
      </c>
    </row>
    <row r="55" spans="1:49">
      <c r="A55" s="83"/>
      <c r="B55" s="273">
        <v>53</v>
      </c>
      <c r="C55" s="263" t="s">
        <v>44</v>
      </c>
      <c r="D55" s="255">
        <v>0</v>
      </c>
      <c r="E55" s="256">
        <v>1</v>
      </c>
      <c r="F55" s="20">
        <f t="shared" si="9"/>
        <v>50</v>
      </c>
      <c r="G55" s="18">
        <v>2618.3270360000001</v>
      </c>
      <c r="H55" s="263" t="s">
        <v>42</v>
      </c>
      <c r="I55" s="8" t="s">
        <v>42</v>
      </c>
      <c r="J55" s="20" t="s">
        <v>44</v>
      </c>
      <c r="K55" s="20" t="s">
        <v>44</v>
      </c>
      <c r="L55" s="20" t="s">
        <v>44</v>
      </c>
      <c r="M55" s="20" t="s">
        <v>44</v>
      </c>
      <c r="N55" s="146" t="s">
        <v>44</v>
      </c>
      <c r="O55" s="20" t="s">
        <v>44</v>
      </c>
      <c r="P55" s="20" t="s">
        <v>44</v>
      </c>
      <c r="Q55" s="20" t="s">
        <v>44</v>
      </c>
      <c r="R55" s="20" t="s">
        <v>44</v>
      </c>
      <c r="S55" s="20" t="s">
        <v>44</v>
      </c>
      <c r="T55" s="20" t="s">
        <v>44</v>
      </c>
      <c r="U55" s="20" t="s">
        <v>44</v>
      </c>
      <c r="V55" s="147" t="s">
        <v>44</v>
      </c>
      <c r="W55" s="20" t="s">
        <v>44</v>
      </c>
      <c r="X55" s="20" t="s">
        <v>44</v>
      </c>
      <c r="Y55" s="20" t="s">
        <v>44</v>
      </c>
      <c r="Z55" s="20" t="s">
        <v>44</v>
      </c>
      <c r="AA55" s="18" t="s">
        <v>44</v>
      </c>
      <c r="AB55" s="20" t="s">
        <v>44</v>
      </c>
      <c r="AC55" s="20" t="s">
        <v>44</v>
      </c>
      <c r="AD55" s="20" t="s">
        <v>44</v>
      </c>
      <c r="AE55" s="17" t="s">
        <v>44</v>
      </c>
      <c r="AF55" s="20" t="s">
        <v>44</v>
      </c>
      <c r="AG55" s="18" t="s">
        <v>44</v>
      </c>
      <c r="AH55" s="20" t="s">
        <v>44</v>
      </c>
      <c r="AI55" s="20" t="s">
        <v>44</v>
      </c>
      <c r="AJ55" s="20" t="s">
        <v>44</v>
      </c>
      <c r="AK55" s="17" t="s">
        <v>44</v>
      </c>
      <c r="AL55" s="20" t="s">
        <v>44</v>
      </c>
      <c r="AM55" s="20" t="s">
        <v>44</v>
      </c>
      <c r="AN55" s="20" t="s">
        <v>44</v>
      </c>
      <c r="AO55" s="20" t="s">
        <v>44</v>
      </c>
      <c r="AP55" s="20" t="s">
        <v>44</v>
      </c>
      <c r="AQ55" s="20" t="s">
        <v>44</v>
      </c>
      <c r="AR55" s="20" t="s">
        <v>44</v>
      </c>
      <c r="AS55" s="20" t="s">
        <v>44</v>
      </c>
      <c r="AT55" s="20" t="s">
        <v>44</v>
      </c>
      <c r="AU55" s="20" t="s">
        <v>44</v>
      </c>
      <c r="AV55" s="20" t="s">
        <v>44</v>
      </c>
      <c r="AW55" s="18" t="s">
        <v>44</v>
      </c>
    </row>
    <row r="56" spans="1:49">
      <c r="A56" s="83"/>
      <c r="B56" s="273">
        <v>54</v>
      </c>
      <c r="C56" s="263" t="s">
        <v>44</v>
      </c>
      <c r="D56" s="255">
        <v>0</v>
      </c>
      <c r="E56" s="256">
        <v>1</v>
      </c>
      <c r="F56" s="20">
        <f t="shared" si="9"/>
        <v>50</v>
      </c>
      <c r="G56" s="18">
        <v>2668.3270360000001</v>
      </c>
      <c r="H56" s="263">
        <v>1</v>
      </c>
      <c r="I56" s="8" t="s">
        <v>42</v>
      </c>
      <c r="J56" s="20" t="s">
        <v>44</v>
      </c>
      <c r="K56" s="20" t="s">
        <v>44</v>
      </c>
      <c r="L56" s="20" t="s">
        <v>44</v>
      </c>
      <c r="M56" s="20" t="s">
        <v>44</v>
      </c>
      <c r="N56" s="146" t="s">
        <v>44</v>
      </c>
      <c r="O56" s="20" t="s">
        <v>44</v>
      </c>
      <c r="P56" s="20" t="s">
        <v>44</v>
      </c>
      <c r="Q56" s="20" t="s">
        <v>44</v>
      </c>
      <c r="R56" s="20" t="s">
        <v>44</v>
      </c>
      <c r="S56" s="20" t="s">
        <v>44</v>
      </c>
      <c r="T56" s="20" t="s">
        <v>44</v>
      </c>
      <c r="U56" s="20" t="s">
        <v>44</v>
      </c>
      <c r="V56" s="147" t="s">
        <v>44</v>
      </c>
      <c r="W56" s="20" t="s">
        <v>44</v>
      </c>
      <c r="X56" s="20" t="s">
        <v>44</v>
      </c>
      <c r="Y56" s="20" t="s">
        <v>44</v>
      </c>
      <c r="Z56" s="20" t="s">
        <v>44</v>
      </c>
      <c r="AA56" s="18" t="s">
        <v>44</v>
      </c>
      <c r="AB56" s="20" t="s">
        <v>44</v>
      </c>
      <c r="AC56" s="20" t="s">
        <v>44</v>
      </c>
      <c r="AD56" s="20" t="s">
        <v>44</v>
      </c>
      <c r="AE56" s="17" t="s">
        <v>44</v>
      </c>
      <c r="AF56" s="20" t="s">
        <v>44</v>
      </c>
      <c r="AG56" s="18" t="s">
        <v>44</v>
      </c>
      <c r="AH56" s="20" t="s">
        <v>44</v>
      </c>
      <c r="AI56" s="20" t="s">
        <v>44</v>
      </c>
      <c r="AJ56" s="20" t="s">
        <v>44</v>
      </c>
      <c r="AK56" s="17" t="s">
        <v>44</v>
      </c>
      <c r="AL56" s="20" t="s">
        <v>44</v>
      </c>
      <c r="AM56" s="20" t="s">
        <v>44</v>
      </c>
      <c r="AN56" s="20" t="s">
        <v>44</v>
      </c>
      <c r="AO56" s="20" t="s">
        <v>44</v>
      </c>
      <c r="AP56" s="20" t="s">
        <v>44</v>
      </c>
      <c r="AQ56" s="20" t="s">
        <v>44</v>
      </c>
      <c r="AR56" s="20" t="s">
        <v>44</v>
      </c>
      <c r="AS56" s="20" t="s">
        <v>44</v>
      </c>
      <c r="AT56" s="20" t="s">
        <v>44</v>
      </c>
      <c r="AU56" s="20" t="s">
        <v>44</v>
      </c>
      <c r="AV56" s="20" t="s">
        <v>44</v>
      </c>
      <c r="AW56" s="18" t="s">
        <v>44</v>
      </c>
    </row>
    <row r="57" spans="1:49">
      <c r="A57" s="83"/>
      <c r="B57" s="273">
        <v>55</v>
      </c>
      <c r="C57" s="263" t="s">
        <v>44</v>
      </c>
      <c r="D57" s="255">
        <v>0</v>
      </c>
      <c r="E57" s="256">
        <v>1</v>
      </c>
      <c r="F57" s="20">
        <f t="shared" si="9"/>
        <v>50</v>
      </c>
      <c r="G57" s="18">
        <v>2718.3270360000001</v>
      </c>
      <c r="H57" s="263" t="s">
        <v>42</v>
      </c>
      <c r="I57" s="8" t="s">
        <v>42</v>
      </c>
      <c r="J57" s="20" t="s">
        <v>44</v>
      </c>
      <c r="K57" s="20" t="s">
        <v>44</v>
      </c>
      <c r="L57" s="20" t="s">
        <v>44</v>
      </c>
      <c r="M57" s="20" t="s">
        <v>44</v>
      </c>
      <c r="N57" s="146" t="s">
        <v>44</v>
      </c>
      <c r="O57" s="20" t="s">
        <v>44</v>
      </c>
      <c r="P57" s="20" t="s">
        <v>44</v>
      </c>
      <c r="Q57" s="20" t="s">
        <v>44</v>
      </c>
      <c r="R57" s="20" t="s">
        <v>44</v>
      </c>
      <c r="S57" s="20" t="s">
        <v>44</v>
      </c>
      <c r="T57" s="20" t="s">
        <v>44</v>
      </c>
      <c r="U57" s="20" t="s">
        <v>44</v>
      </c>
      <c r="V57" s="147" t="s">
        <v>44</v>
      </c>
      <c r="W57" s="20" t="s">
        <v>44</v>
      </c>
      <c r="X57" s="20" t="s">
        <v>44</v>
      </c>
      <c r="Y57" s="20" t="s">
        <v>44</v>
      </c>
      <c r="Z57" s="20" t="s">
        <v>44</v>
      </c>
      <c r="AA57" s="18" t="s">
        <v>44</v>
      </c>
      <c r="AB57" s="20" t="s">
        <v>44</v>
      </c>
      <c r="AC57" s="20" t="s">
        <v>44</v>
      </c>
      <c r="AD57" s="20" t="s">
        <v>44</v>
      </c>
      <c r="AE57" s="17" t="s">
        <v>44</v>
      </c>
      <c r="AF57" s="20" t="s">
        <v>44</v>
      </c>
      <c r="AG57" s="18" t="s">
        <v>44</v>
      </c>
      <c r="AH57" s="20" t="s">
        <v>44</v>
      </c>
      <c r="AI57" s="20" t="s">
        <v>44</v>
      </c>
      <c r="AJ57" s="20" t="s">
        <v>44</v>
      </c>
      <c r="AK57" s="17" t="s">
        <v>44</v>
      </c>
      <c r="AL57" s="20" t="s">
        <v>44</v>
      </c>
      <c r="AM57" s="20" t="s">
        <v>44</v>
      </c>
      <c r="AN57" s="20" t="s">
        <v>44</v>
      </c>
      <c r="AO57" s="20" t="s">
        <v>44</v>
      </c>
      <c r="AP57" s="20" t="s">
        <v>44</v>
      </c>
      <c r="AQ57" s="20" t="s">
        <v>44</v>
      </c>
      <c r="AR57" s="20" t="s">
        <v>44</v>
      </c>
      <c r="AS57" s="20" t="s">
        <v>44</v>
      </c>
      <c r="AT57" s="20" t="s">
        <v>44</v>
      </c>
      <c r="AU57" s="20" t="s">
        <v>44</v>
      </c>
      <c r="AV57" s="20" t="s">
        <v>44</v>
      </c>
      <c r="AW57" s="18" t="s">
        <v>44</v>
      </c>
    </row>
    <row r="58" spans="1:49">
      <c r="A58" s="83"/>
      <c r="B58" s="273">
        <v>56</v>
      </c>
      <c r="C58" s="263" t="s">
        <v>44</v>
      </c>
      <c r="D58" s="255">
        <v>0</v>
      </c>
      <c r="E58" s="256">
        <v>1</v>
      </c>
      <c r="F58" s="20">
        <f t="shared" si="9"/>
        <v>50</v>
      </c>
      <c r="G58" s="18">
        <v>2768.3270360000001</v>
      </c>
      <c r="H58" s="263">
        <v>1</v>
      </c>
      <c r="I58" s="8" t="s">
        <v>42</v>
      </c>
      <c r="J58" s="20" t="s">
        <v>44</v>
      </c>
      <c r="K58" s="20" t="s">
        <v>44</v>
      </c>
      <c r="L58" s="20" t="s">
        <v>44</v>
      </c>
      <c r="M58" s="20" t="s">
        <v>44</v>
      </c>
      <c r="N58" s="146" t="s">
        <v>44</v>
      </c>
      <c r="O58" s="20" t="s">
        <v>44</v>
      </c>
      <c r="P58" s="20" t="s">
        <v>44</v>
      </c>
      <c r="Q58" s="20" t="s">
        <v>44</v>
      </c>
      <c r="R58" s="20" t="s">
        <v>44</v>
      </c>
      <c r="S58" s="20" t="s">
        <v>44</v>
      </c>
      <c r="T58" s="20" t="s">
        <v>44</v>
      </c>
      <c r="U58" s="20" t="s">
        <v>44</v>
      </c>
      <c r="V58" s="147" t="s">
        <v>44</v>
      </c>
      <c r="W58" s="20" t="s">
        <v>44</v>
      </c>
      <c r="X58" s="20" t="s">
        <v>44</v>
      </c>
      <c r="Y58" s="20" t="s">
        <v>44</v>
      </c>
      <c r="Z58" s="20" t="s">
        <v>44</v>
      </c>
      <c r="AA58" s="18" t="s">
        <v>44</v>
      </c>
      <c r="AB58" s="20" t="s">
        <v>44</v>
      </c>
      <c r="AC58" s="20" t="s">
        <v>44</v>
      </c>
      <c r="AD58" s="20" t="s">
        <v>44</v>
      </c>
      <c r="AE58" s="17" t="s">
        <v>44</v>
      </c>
      <c r="AF58" s="20" t="s">
        <v>44</v>
      </c>
      <c r="AG58" s="18" t="s">
        <v>44</v>
      </c>
      <c r="AH58" s="20" t="s">
        <v>44</v>
      </c>
      <c r="AI58" s="20" t="s">
        <v>44</v>
      </c>
      <c r="AJ58" s="20" t="s">
        <v>44</v>
      </c>
      <c r="AK58" s="17" t="s">
        <v>44</v>
      </c>
      <c r="AL58" s="20" t="s">
        <v>44</v>
      </c>
      <c r="AM58" s="20" t="s">
        <v>44</v>
      </c>
      <c r="AN58" s="20" t="s">
        <v>44</v>
      </c>
      <c r="AO58" s="20" t="s">
        <v>44</v>
      </c>
      <c r="AP58" s="20" t="s">
        <v>44</v>
      </c>
      <c r="AQ58" s="20" t="s">
        <v>44</v>
      </c>
      <c r="AR58" s="20" t="s">
        <v>44</v>
      </c>
      <c r="AS58" s="20" t="s">
        <v>44</v>
      </c>
      <c r="AT58" s="20" t="s">
        <v>44</v>
      </c>
      <c r="AU58" s="20" t="s">
        <v>44</v>
      </c>
      <c r="AV58" s="20" t="s">
        <v>44</v>
      </c>
      <c r="AW58" s="18" t="s">
        <v>44</v>
      </c>
    </row>
    <row r="59" spans="1:49" ht="16" thickBot="1">
      <c r="A59" s="43"/>
      <c r="B59" s="287">
        <v>57</v>
      </c>
      <c r="C59" s="287" t="s">
        <v>44</v>
      </c>
      <c r="D59" s="257">
        <v>0</v>
      </c>
      <c r="E59" s="258">
        <v>1</v>
      </c>
      <c r="F59" s="42">
        <f t="shared" si="9"/>
        <v>50</v>
      </c>
      <c r="G59" s="43">
        <v>2818.3270360000001</v>
      </c>
      <c r="H59" s="287" t="s">
        <v>42</v>
      </c>
      <c r="I59" s="175">
        <v>0.73958333333333337</v>
      </c>
      <c r="J59" s="42" t="s">
        <v>44</v>
      </c>
      <c r="K59" s="42" t="s">
        <v>44</v>
      </c>
      <c r="L59" s="42" t="s">
        <v>44</v>
      </c>
      <c r="M59" s="42" t="s">
        <v>44</v>
      </c>
      <c r="N59" s="148" t="s">
        <v>44</v>
      </c>
      <c r="O59" s="153" t="s">
        <v>44</v>
      </c>
      <c r="P59" s="153" t="s">
        <v>44</v>
      </c>
      <c r="Q59" s="153" t="s">
        <v>44</v>
      </c>
      <c r="R59" s="153" t="s">
        <v>44</v>
      </c>
      <c r="S59" s="153" t="s">
        <v>44</v>
      </c>
      <c r="T59" s="153" t="s">
        <v>44</v>
      </c>
      <c r="U59" s="153" t="s">
        <v>44</v>
      </c>
      <c r="V59" s="149" t="s">
        <v>44</v>
      </c>
      <c r="W59" s="42" t="s">
        <v>44</v>
      </c>
      <c r="X59" s="42" t="s">
        <v>44</v>
      </c>
      <c r="Y59" s="42" t="s">
        <v>44</v>
      </c>
      <c r="Z59" s="42" t="s">
        <v>44</v>
      </c>
      <c r="AA59" s="43" t="s">
        <v>44</v>
      </c>
      <c r="AB59" s="42" t="s">
        <v>44</v>
      </c>
      <c r="AC59" s="42" t="s">
        <v>44</v>
      </c>
      <c r="AD59" s="42" t="s">
        <v>44</v>
      </c>
      <c r="AE59" s="45" t="s">
        <v>44</v>
      </c>
      <c r="AF59" s="42" t="s">
        <v>44</v>
      </c>
      <c r="AG59" s="43" t="s">
        <v>44</v>
      </c>
      <c r="AH59" s="26" t="s">
        <v>44</v>
      </c>
      <c r="AI59" s="28" t="s">
        <v>44</v>
      </c>
      <c r="AJ59" s="28" t="s">
        <v>44</v>
      </c>
      <c r="AK59" s="26" t="s">
        <v>44</v>
      </c>
      <c r="AL59" s="28" t="s">
        <v>44</v>
      </c>
      <c r="AM59" s="28" t="s">
        <v>44</v>
      </c>
      <c r="AN59" s="28" t="s">
        <v>44</v>
      </c>
      <c r="AO59" s="28" t="s">
        <v>44</v>
      </c>
      <c r="AP59" s="28" t="s">
        <v>44</v>
      </c>
      <c r="AQ59" s="28" t="s">
        <v>44</v>
      </c>
      <c r="AR59" s="28" t="s">
        <v>44</v>
      </c>
      <c r="AS59" s="28" t="s">
        <v>44</v>
      </c>
      <c r="AT59" s="28" t="s">
        <v>44</v>
      </c>
      <c r="AU59" s="28" t="s">
        <v>44</v>
      </c>
      <c r="AV59" s="28" t="s">
        <v>44</v>
      </c>
      <c r="AW59" s="27" t="s">
        <v>44</v>
      </c>
    </row>
    <row r="60" spans="1:49" ht="16" thickTop="1">
      <c r="D60" s="263"/>
      <c r="E60" s="263"/>
      <c r="AB60" s="20"/>
      <c r="AC60" s="20"/>
      <c r="AD60" s="20"/>
    </row>
    <row r="61" spans="1:49">
      <c r="D61" s="263"/>
      <c r="E61" s="263"/>
    </row>
    <row r="62" spans="1:49">
      <c r="D62" s="263"/>
      <c r="W62" s="215"/>
      <c r="X62" s="215"/>
      <c r="Y62" s="215"/>
    </row>
    <row r="63" spans="1:49">
      <c r="D63" s="263"/>
      <c r="W63" s="215"/>
      <c r="X63" s="215"/>
      <c r="Y63" s="215"/>
    </row>
    <row r="64" spans="1:49">
      <c r="W64" s="215"/>
      <c r="X64" s="215"/>
      <c r="Y64" s="215"/>
    </row>
    <row r="65" spans="23:25">
      <c r="W65" s="215"/>
      <c r="X65" s="215"/>
      <c r="Y65" s="215"/>
    </row>
    <row r="66" spans="23:25">
      <c r="W66" s="215"/>
      <c r="X66" s="215"/>
      <c r="Y66" s="215"/>
    </row>
    <row r="67" spans="23:25">
      <c r="W67" s="215"/>
      <c r="X67" s="215"/>
      <c r="Y67" s="215"/>
    </row>
    <row r="68" spans="23:25">
      <c r="W68" s="215"/>
      <c r="X68" s="215"/>
      <c r="Y68" s="215"/>
    </row>
  </sheetData>
  <sortState ref="A3:CB59">
    <sortCondition ref="G3"/>
  </sortState>
  <mergeCells count="10">
    <mergeCell ref="AE1:AG1"/>
    <mergeCell ref="AK1:AW1"/>
    <mergeCell ref="B1:C1"/>
    <mergeCell ref="I1:M1"/>
    <mergeCell ref="W1:AA1"/>
    <mergeCell ref="AB1:AD1"/>
    <mergeCell ref="N1:V1"/>
    <mergeCell ref="AH1:AJ1"/>
    <mergeCell ref="D1:E1"/>
    <mergeCell ref="F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Metadata</vt:lpstr>
      <vt:lpstr>Data dictionary</vt:lpstr>
      <vt:lpstr>JDC April 2016</vt:lpstr>
      <vt:lpstr>JDC May 2016</vt:lpstr>
      <vt:lpstr>JDC June 2016 </vt:lpstr>
      <vt:lpstr>MC April 2016</vt:lpstr>
      <vt:lpstr>MC May 2016</vt:lpstr>
      <vt:lpstr>MC June 2016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macnruth</dc:creator>
  <cp:lastModifiedBy>Microsoft Office User</cp:lastModifiedBy>
  <cp:lastPrinted>2019-08-28T14:50:11Z</cp:lastPrinted>
  <dcterms:created xsi:type="dcterms:W3CDTF">2018-06-25T22:17:55Z</dcterms:created>
  <dcterms:modified xsi:type="dcterms:W3CDTF">2020-05-15T18:58:27Z</dcterms:modified>
</cp:coreProperties>
</file>